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694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DIO'!$A$2:$H$26</definedName>
    <definedName name="_xlnm.Print_Area" localSheetId="1">'PLAN PRIHODA'!$A$1:$I$40</definedName>
    <definedName name="_xlnm.Print_Area" localSheetId="2">'PLAN RASHODA I IZDATAKA'!$A$1:$M$93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<sst xmlns="http://schemas.openxmlformats.org/spreadsheetml/2006/main" count="165" uniqueCount="71">
  <si>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</si>
  <si>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</si>
  <si>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</si>
  <si>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</si>
  <si>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</si>
  <si>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</si>
  <si>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</si>
  <si>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</si>
  <si>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</si>
  <si>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</si>
  <si>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</si>
  <si>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</si>
  <si>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</si>
  <si>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</si>
  <si>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</si>
  <si>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</si>
  <si>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</si>
  <si>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</si>
  <si>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</si>
  <si>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</si>
  <si>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</si>
  <si>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</si>
  <si>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</si>
  <si>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</si>
  <si>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</si>
  <si>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</si>
  <si>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</si>
  <si>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</si>
  <si>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</si>
  <si>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</si>
  <si>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</si>
  <si>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</si>
  <si>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</si>
  <si>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</si>
  <si>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</si>
  <si>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</si>
  <si>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</si>
  <si>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</si>
  <si>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</si>
  <si>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</si>
  <si>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</si>
  <si>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</si>
  <si>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</si>
  <si>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</si>
  <si>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</si>
  <si>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</si>
  <si>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</si>
  <si>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</si>
  <si>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</si>
  <si>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</si>
  <si>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</si>
  <si>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</si>
  <si>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</si>
  <si>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PROJEKCIJA PLANA ZA 2022.</t>
  </si>
  <si>
    <t>2022.</t>
  </si>
  <si>
    <t>Ukupno prihodi i primici za 2021.</t>
  </si>
  <si>
    <t>Ukupno prihodi i primici za 2022.</t>
  </si>
  <si>
    <t>PRIJEDLOG FINANCIJSKOG PLANA (proračunski korisnik) ZA 2021. I  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</si>
  <si>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</si>
  <si>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</si>
  <si>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</si>
  <si>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2023.</t>
  </si>
  <si>
    <t>Ukupno prihodi i primici za 2023.</t>
  </si>
  <si>
    <t>PRIJEDLOG PLANA ZA 2021.</t>
  </si>
  <si>
    <t>PROJEKCIJA PLANA ZA 2023.</t>
  </si>
  <si>
    <t>Naziv aktivnosti-Djelatnost osnovnih škola</t>
  </si>
  <si>
    <t>Naziv aktivnosti-Administracija i upravljanje</t>
  </si>
  <si>
    <t>Naziv aktivnosti-Podizanje kvalitete i standarda u školstvu</t>
  </si>
  <si>
    <t>Naziv aktivnosti-Školska kuhinja i kantina</t>
  </si>
  <si>
    <t>Naziv aktivnosti-Udžbenici</t>
  </si>
  <si>
    <t>Višak prihoda poslovanja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</si>
</sst>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6" applyNumberFormat="0" applyAlignment="0" applyProtection="0"/>
    <xf numFmtId="0" fontId="15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5" fillId="0" borderId="0" applyNumberFormat="0" applyFill="0" applyBorder="0" applyAlignment="0" applyProtection="0"/>
  </cellStyleXfs>
  <cellXfs count="136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1" fontId="21" fillId="0" borderId="19" xfId="0" applyNumberFormat="1" applyFont="1" applyBorder="1" applyAlignment="1">
      <alignment horizontal="left" wrapText="1"/>
    </xf>
    <xf numFmtId="1" fontId="21" fillId="0" borderId="19" xfId="0" applyNumberFormat="1" applyFont="1" applyBorder="1" applyAlignment="1">
      <alignment wrapText="1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18" xfId="0" applyFont="1" applyBorder="1" applyAlignment="1" quotePrefix="1">
      <alignment horizontal="left" vertical="center" wrapText="1"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0" fontId="35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1" xfId="0" applyFont="1" applyBorder="1" applyAlignment="1" quotePrefix="1">
      <alignment horizontal="left" wrapText="1"/>
    </xf>
    <xf numFmtId="0" fontId="34" fillId="0" borderId="18" xfId="0" applyFont="1" applyBorder="1" applyAlignment="1" quotePrefix="1">
      <alignment horizontal="left" wrapText="1"/>
    </xf>
    <xf numFmtId="0" fontId="34" fillId="0" borderId="18" xfId="0" applyFont="1" applyBorder="1" applyAlignment="1" quotePrefix="1">
      <alignment horizontal="center" wrapText="1"/>
    </xf>
    <xf numFmtId="0" fontId="34" fillId="0" borderId="18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24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2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21" xfId="0" applyFont="1" applyFill="1" applyBorder="1" applyAlignment="1">
      <alignment horizontal="left"/>
    </xf>
    <xf numFmtId="3" fontId="34" fillId="7" borderId="22" xfId="0" applyNumberFormat="1" applyFont="1" applyFill="1" applyBorder="1" applyAlignment="1">
      <alignment horizontal="right"/>
    </xf>
    <xf numFmtId="3" fontId="34" fillId="7" borderId="22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4" fillId="0" borderId="22" xfId="0" applyNumberFormat="1" applyFont="1" applyFill="1" applyBorder="1" applyAlignment="1">
      <alignment horizontal="right"/>
    </xf>
    <xf numFmtId="3" fontId="34" fillId="48" borderId="21" xfId="0" applyNumberFormat="1" applyFont="1" applyFill="1" applyBorder="1" applyAlignment="1" quotePrefix="1">
      <alignment horizontal="right"/>
    </xf>
    <xf numFmtId="3" fontId="34" fillId="48" borderId="22" xfId="0" applyNumberFormat="1" applyFont="1" applyFill="1" applyBorder="1" applyAlignment="1" applyProtection="1">
      <alignment horizontal="right" wrapText="1"/>
      <protection/>
    </xf>
    <xf numFmtId="3" fontId="34" fillId="7" borderId="2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7" fillId="34" borderId="22" xfId="0" applyNumberFormat="1" applyFont="1" applyFill="1" applyBorder="1" applyAlignment="1" applyProtection="1">
      <alignment horizontal="center" vertical="center" wrapText="1"/>
      <protection/>
    </xf>
    <xf numFmtId="4" fontId="26" fillId="34" borderId="22" xfId="0" applyNumberFormat="1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3" fillId="34" borderId="0" xfId="0" applyNumberFormat="1" applyFont="1" applyFill="1" applyBorder="1" applyAlignment="1" applyProtection="1">
      <alignment/>
      <protection/>
    </xf>
    <xf numFmtId="4" fontId="21" fillId="0" borderId="25" xfId="0" applyNumberFormat="1" applyFont="1" applyBorder="1" applyAlignment="1">
      <alignment horizontal="right" vertical="center"/>
    </xf>
    <xf numFmtId="4" fontId="21" fillId="0" borderId="26" xfId="0" applyNumberFormat="1" applyFont="1" applyBorder="1" applyAlignment="1">
      <alignment horizontal="right" vertical="center" wrapText="1"/>
    </xf>
    <xf numFmtId="4" fontId="21" fillId="0" borderId="27" xfId="0" applyNumberFormat="1" applyFont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1" fillId="0" borderId="28" xfId="0" applyNumberFormat="1" applyFont="1" applyBorder="1" applyAlignment="1">
      <alignment horizontal="right" vertical="center"/>
    </xf>
    <xf numFmtId="4" fontId="21" fillId="0" borderId="28" xfId="0" applyNumberFormat="1" applyFont="1" applyBorder="1" applyAlignment="1">
      <alignment horizontal="right" vertical="center" wrapText="1"/>
    </xf>
    <xf numFmtId="4" fontId="21" fillId="0" borderId="29" xfId="0" applyNumberFormat="1" applyFont="1" applyBorder="1" applyAlignment="1">
      <alignment horizontal="right" vertical="center" wrapText="1"/>
    </xf>
    <xf numFmtId="4" fontId="21" fillId="0" borderId="30" xfId="0" applyNumberFormat="1" applyFont="1" applyBorder="1" applyAlignment="1">
      <alignment horizontal="right" vertical="center" wrapText="1"/>
    </xf>
    <xf numFmtId="4" fontId="21" fillId="0" borderId="23" xfId="0" applyNumberFormat="1" applyFont="1" applyBorder="1" applyAlignment="1">
      <alignment horizontal="right" vertical="center"/>
    </xf>
    <xf numFmtId="4" fontId="21" fillId="0" borderId="31" xfId="0" applyNumberFormat="1" applyFont="1" applyBorder="1" applyAlignment="1">
      <alignment horizontal="right" vertical="center"/>
    </xf>
    <xf numFmtId="4" fontId="21" fillId="0" borderId="32" xfId="0" applyNumberFormat="1" applyFont="1" applyBorder="1" applyAlignment="1">
      <alignment horizontal="right" vertical="center"/>
    </xf>
    <xf numFmtId="4" fontId="21" fillId="0" borderId="20" xfId="0" applyNumberFormat="1" applyFont="1" applyBorder="1" applyAlignment="1">
      <alignment horizontal="right" vertical="center"/>
    </xf>
    <xf numFmtId="4" fontId="21" fillId="0" borderId="33" xfId="0" applyNumberFormat="1" applyFont="1" applyBorder="1" applyAlignment="1">
      <alignment horizontal="right" vertical="center"/>
    </xf>
    <xf numFmtId="4" fontId="21" fillId="0" borderId="34" xfId="0" applyNumberFormat="1" applyFont="1" applyBorder="1" applyAlignment="1">
      <alignment horizontal="right" vertical="center"/>
    </xf>
    <xf numFmtId="4" fontId="25" fillId="0" borderId="0" xfId="0" applyNumberFormat="1" applyFont="1" applyFill="1" applyBorder="1" applyAlignment="1" applyProtection="1">
      <alignment horizontal="right" vertical="center" wrapText="1"/>
      <protection/>
    </xf>
    <xf numFmtId="4" fontId="25" fillId="0" borderId="0" xfId="0" applyNumberFormat="1" applyFont="1" applyFill="1" applyBorder="1" applyAlignment="1" applyProtection="1">
      <alignment horizontal="right" vertical="center"/>
      <protection/>
    </xf>
    <xf numFmtId="4" fontId="29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Fill="1" applyBorder="1" applyAlignment="1" applyProtection="1">
      <alignment horizontal="right" vertical="center"/>
      <protection/>
    </xf>
    <xf numFmtId="4" fontId="30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 quotePrefix="1">
      <alignment horizontal="right" vertical="center"/>
    </xf>
    <xf numFmtId="4" fontId="29" fillId="0" borderId="0" xfId="0" applyNumberFormat="1" applyFont="1" applyBorder="1" applyAlignment="1" quotePrefix="1">
      <alignment horizontal="right" vertical="center"/>
    </xf>
    <xf numFmtId="4" fontId="30" fillId="0" borderId="0" xfId="0" applyNumberFormat="1" applyFont="1" applyBorder="1" applyAlignment="1" quotePrefix="1">
      <alignment horizontal="right" vertical="center" wrapText="1"/>
    </xf>
    <xf numFmtId="4" fontId="31" fillId="0" borderId="0" xfId="0" applyNumberFormat="1" applyFont="1" applyBorder="1" applyAlignment="1" quotePrefix="1">
      <alignment horizontal="right" vertical="center" wrapText="1"/>
    </xf>
    <xf numFmtId="4" fontId="30" fillId="0" borderId="0" xfId="0" applyNumberFormat="1" applyFont="1" applyBorder="1" applyAlignment="1" quotePrefix="1">
      <alignment horizontal="right" vertical="center"/>
    </xf>
    <xf numFmtId="4" fontId="32" fillId="0" borderId="0" xfId="0" applyNumberFormat="1" applyFont="1" applyBorder="1" applyAlignment="1">
      <alignment horizontal="right" vertical="center"/>
    </xf>
    <xf numFmtId="4" fontId="33" fillId="0" borderId="0" xfId="0" applyNumberFormat="1" applyFont="1" applyFill="1" applyBorder="1" applyAlignment="1" applyProtection="1" quotePrefix="1">
      <alignment horizontal="right" vertical="center"/>
      <protection/>
    </xf>
    <xf numFmtId="4" fontId="33" fillId="0" borderId="0" xfId="0" applyNumberFormat="1" applyFont="1" applyFill="1" applyBorder="1" applyAlignment="1" applyProtection="1">
      <alignment horizontal="right" vertical="center"/>
      <protection/>
    </xf>
    <xf numFmtId="4" fontId="30" fillId="0" borderId="18" xfId="0" applyNumberFormat="1" applyFont="1" applyBorder="1" applyAlignment="1" quotePrefix="1">
      <alignment horizontal="right" vertical="center" wrapText="1"/>
    </xf>
    <xf numFmtId="4" fontId="27" fillId="0" borderId="18" xfId="0" applyNumberFormat="1" applyFont="1" applyFill="1" applyBorder="1" applyAlignment="1" applyProtection="1" quotePrefix="1">
      <alignment horizontal="right" vertical="center"/>
      <protection/>
    </xf>
    <xf numFmtId="4" fontId="25" fillId="0" borderId="0" xfId="0" applyNumberFormat="1" applyFont="1" applyFill="1" applyBorder="1" applyAlignment="1" applyProtection="1" quotePrefix="1">
      <alignment horizontal="right" vertical="center"/>
      <protection/>
    </xf>
    <xf numFmtId="4" fontId="27" fillId="0" borderId="0" xfId="0" applyNumberFormat="1" applyFont="1" applyFill="1" applyBorder="1" applyAlignment="1" applyProtection="1" quotePrefix="1">
      <alignment horizontal="right" vertical="center"/>
      <protection/>
    </xf>
    <xf numFmtId="4" fontId="27" fillId="0" borderId="0" xfId="0" applyNumberFormat="1" applyFont="1" applyFill="1" applyBorder="1" applyAlignment="1" applyProtection="1" quotePrefix="1">
      <alignment horizontal="right" vertical="center" wrapText="1"/>
      <protection/>
    </xf>
    <xf numFmtId="4" fontId="35" fillId="0" borderId="0" xfId="0" applyNumberFormat="1" applyFont="1" applyFill="1" applyBorder="1" applyAlignment="1" applyProtection="1">
      <alignment horizontal="right" vertical="center"/>
      <protection/>
    </xf>
    <xf numFmtId="4" fontId="22" fillId="0" borderId="35" xfId="0" applyNumberFormat="1" applyFont="1" applyBorder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4" fontId="22" fillId="0" borderId="37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49" borderId="0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1" xfId="0" applyNumberFormat="1" applyFont="1" applyFill="1" applyBorder="1" applyAlignment="1" applyProtection="1">
      <alignment horizontal="left" wrapText="1"/>
      <protection/>
    </xf>
    <xf numFmtId="0" fontId="38" fillId="0" borderId="18" xfId="0" applyNumberFormat="1" applyFont="1" applyFill="1" applyBorder="1" applyAlignment="1" applyProtection="1">
      <alignment wrapText="1"/>
      <protection/>
    </xf>
    <xf numFmtId="0" fontId="37" fillId="7" borderId="21" xfId="0" applyNumberFormat="1" applyFont="1" applyFill="1" applyBorder="1" applyAlignment="1" applyProtection="1" quotePrefix="1">
      <alignment horizontal="left" wrapText="1"/>
      <protection/>
    </xf>
    <xf numFmtId="0" fontId="38" fillId="7" borderId="18" xfId="0" applyNumberFormat="1" applyFont="1" applyFill="1" applyBorder="1" applyAlignment="1" applyProtection="1">
      <alignment wrapText="1"/>
      <protection/>
    </xf>
    <xf numFmtId="0" fontId="37" fillId="0" borderId="21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7" fillId="0" borderId="21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48" borderId="21" xfId="0" applyNumberFormat="1" applyFont="1" applyFill="1" applyBorder="1" applyAlignment="1" applyProtection="1">
      <alignment horizontal="left" wrapText="1"/>
      <protection/>
    </xf>
    <xf numFmtId="0" fontId="34" fillId="48" borderId="18" xfId="0" applyNumberFormat="1" applyFont="1" applyFill="1" applyBorder="1" applyAlignment="1" applyProtection="1">
      <alignment horizontal="left" wrapText="1"/>
      <protection/>
    </xf>
    <xf numFmtId="0" fontId="34" fillId="48" borderId="38" xfId="0" applyNumberFormat="1" applyFont="1" applyFill="1" applyBorder="1" applyAlignment="1" applyProtection="1">
      <alignment horizontal="left" wrapText="1"/>
      <protection/>
    </xf>
    <xf numFmtId="0" fontId="34" fillId="7" borderId="21" xfId="0" applyNumberFormat="1" applyFont="1" applyFill="1" applyBorder="1" applyAlignment="1" applyProtection="1">
      <alignment horizontal="left" wrapText="1"/>
      <protection/>
    </xf>
    <xf numFmtId="0" fontId="34" fillId="7" borderId="18" xfId="0" applyNumberFormat="1" applyFont="1" applyFill="1" applyBorder="1" applyAlignment="1" applyProtection="1">
      <alignment horizontal="left" wrapText="1"/>
      <protection/>
    </xf>
    <xf numFmtId="0" fontId="34" fillId="7" borderId="38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1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7" fillId="0" borderId="21" xfId="0" applyFont="1" applyFill="1" applyBorder="1" applyAlignment="1" quotePrefix="1">
      <alignment horizontal="left"/>
    </xf>
    <xf numFmtId="4" fontId="22" fillId="0" borderId="32" xfId="0" applyNumberFormat="1" applyFont="1" applyBorder="1" applyAlignment="1">
      <alignment horizontal="center" vertical="center"/>
    </xf>
    <xf numFmtId="4" fontId="22" fillId="0" borderId="33" xfId="0" applyNumberFormat="1" applyFont="1" applyBorder="1" applyAlignment="1">
      <alignment horizontal="center" vertical="center"/>
    </xf>
    <xf numFmtId="4" fontId="22" fillId="0" borderId="34" xfId="0" applyNumberFormat="1" applyFont="1" applyBorder="1" applyAlignment="1">
      <alignment horizontal="center" vertical="center"/>
    </xf>
    <xf numFmtId="4" fontId="37" fillId="0" borderId="32" xfId="0" applyNumberFormat="1" applyFont="1" applyFill="1" applyBorder="1" applyAlignment="1">
      <alignment horizontal="center" vertical="center"/>
    </xf>
    <xf numFmtId="4" fontId="38" fillId="0" borderId="33" xfId="0" applyNumberFormat="1" applyFont="1" applyFill="1" applyBorder="1" applyAlignment="1">
      <alignment horizontal="center" vertical="center"/>
    </xf>
    <xf numFmtId="4" fontId="38" fillId="0" borderId="34" xfId="0" applyNumberFormat="1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28" fillId="0" borderId="39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19">
      <selection activeCell="E58" sqref="E58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33" customWidth="1"/>
    <col min="5" max="5" width="44.7109375" style="4" customWidth="1"/>
    <col min="6" max="6" width="15.8515625" style="4" bestFit="1" customWidth="1"/>
    <col min="7" max="7" width="17.28125" style="4" customWidth="1"/>
    <col min="8" max="8" width="16.7109375" style="4" customWidth="1"/>
    <col min="9" max="9" width="11.421875" style="4" customWidth="1"/>
    <col min="10" max="10" width="16.28125" style="4" bestFit="1" customWidth="1"/>
    <col min="11" max="11" width="21.7109375" style="4" bestFit="1" customWidth="1"/>
    <col min="12" max="16384" width="11.421875" style="4" customWidth="1"/>
  </cols>
  <sheetData>
    <row r="2" spans="1:8" ht="15">
      <c r="A2" s="122"/>
      <c r="B2" s="122"/>
      <c r="C2" s="122"/>
      <c r="D2" s="122"/>
      <c r="E2" s="122"/>
      <c r="F2" s="122"/>
      <c r="G2" s="122"/>
      <c r="H2" s="122"/>
    </row>
    <row r="3" spans="1:8" ht="48" customHeight="1">
      <c r="A3" s="115" t="s">
        <v>57</v>
      </c>
      <c r="B3" s="115"/>
      <c r="C3" s="115"/>
      <c r="D3" s="115"/>
      <c r="E3" s="115"/>
      <c r="F3" s="115"/>
      <c r="G3" s="115"/>
      <c r="H3" s="115"/>
    </row>
    <row r="4" spans="1:8" s="20" customFormat="1" ht="26.25" customHeight="1">
      <c r="A4" s="115" t="s">
        <v>39</v>
      </c>
      <c r="B4" s="115"/>
      <c r="C4" s="115"/>
      <c r="D4" s="115"/>
      <c r="E4" s="115"/>
      <c r="F4" s="115"/>
      <c r="G4" s="123"/>
      <c r="H4" s="123"/>
    </row>
    <row r="5" spans="1:5" ht="15.75" customHeight="1">
      <c r="A5" s="21"/>
      <c r="B5" s="22"/>
      <c r="C5" s="22"/>
      <c r="D5" s="22"/>
      <c r="E5" s="22"/>
    </row>
    <row r="6" spans="1:9" ht="27.75" customHeight="1">
      <c r="A6" s="23"/>
      <c r="B6" s="24"/>
      <c r="C6" s="24"/>
      <c r="D6" s="25"/>
      <c r="E6" s="26"/>
      <c r="F6" s="27" t="s">
        <v>58</v>
      </c>
      <c r="G6" s="27" t="s">
        <v>59</v>
      </c>
      <c r="H6" s="28" t="s">
        <v>60</v>
      </c>
      <c r="I6" s="29"/>
    </row>
    <row r="7" spans="1:9" ht="27.75" customHeight="1">
      <c r="A7" s="124" t="s">
        <v>41</v>
      </c>
      <c r="B7" s="110"/>
      <c r="C7" s="110"/>
      <c r="D7" s="110"/>
      <c r="E7" s="125"/>
      <c r="F7" s="46">
        <f>+F8+F9</f>
        <v>7155526.66</v>
      </c>
      <c r="G7" s="46">
        <f>G8+G9</f>
        <v>7231843.32</v>
      </c>
      <c r="H7" s="46">
        <f>+H8+H9</f>
        <v>7327727.08</v>
      </c>
      <c r="I7" s="43"/>
    </row>
    <row r="8" spans="1:8" ht="22.5" customHeight="1">
      <c r="A8" s="107" t="s">
        <v>0</v>
      </c>
      <c r="B8" s="108"/>
      <c r="C8" s="108"/>
      <c r="D8" s="108"/>
      <c r="E8" s="114"/>
      <c r="F8" s="49">
        <v>7153526.66</v>
      </c>
      <c r="G8" s="49">
        <v>7229823.32</v>
      </c>
      <c r="H8" s="49">
        <v>7325676.78</v>
      </c>
    </row>
    <row r="9" spans="1:8" ht="22.5" customHeight="1">
      <c r="A9" s="126" t="s">
        <v>45</v>
      </c>
      <c r="B9" s="114"/>
      <c r="C9" s="114"/>
      <c r="D9" s="114"/>
      <c r="E9" s="114"/>
      <c r="F9" s="49">
        <v>2000</v>
      </c>
      <c r="G9" s="49">
        <v>2020</v>
      </c>
      <c r="H9" s="49">
        <v>2050.3</v>
      </c>
    </row>
    <row r="10" spans="1:8" ht="22.5" customHeight="1">
      <c r="A10" s="45" t="s">
        <v>42</v>
      </c>
      <c r="B10" s="48"/>
      <c r="C10" s="48"/>
      <c r="D10" s="48"/>
      <c r="E10" s="48"/>
      <c r="F10" s="46">
        <f>+F11+F12</f>
        <v>7185527</v>
      </c>
      <c r="G10" s="46">
        <f>+G11+G12</f>
        <v>7262143.32</v>
      </c>
      <c r="H10" s="46">
        <f>+H11+H12</f>
        <v>7358481.57</v>
      </c>
    </row>
    <row r="11" spans="1:10" ht="22.5" customHeight="1">
      <c r="A11" s="111" t="s">
        <v>1</v>
      </c>
      <c r="B11" s="108"/>
      <c r="C11" s="108"/>
      <c r="D11" s="108"/>
      <c r="E11" s="112"/>
      <c r="F11" s="49">
        <v>7002527</v>
      </c>
      <c r="G11" s="49">
        <v>7077313.32</v>
      </c>
      <c r="H11" s="31">
        <v>7170879.12</v>
      </c>
      <c r="I11" s="15"/>
      <c r="J11" s="15"/>
    </row>
    <row r="12" spans="1:10" ht="22.5" customHeight="1">
      <c r="A12" s="113" t="s">
        <v>48</v>
      </c>
      <c r="B12" s="114"/>
      <c r="C12" s="114"/>
      <c r="D12" s="114"/>
      <c r="E12" s="114"/>
      <c r="F12" s="30">
        <v>183000</v>
      </c>
      <c r="G12" s="30">
        <v>184830</v>
      </c>
      <c r="H12" s="31">
        <v>187602.45</v>
      </c>
      <c r="I12" s="15"/>
      <c r="J12" s="15"/>
    </row>
    <row r="13" spans="1:10" ht="22.5" customHeight="1">
      <c r="A13" s="109" t="s">
        <v>2</v>
      </c>
      <c r="B13" s="110"/>
      <c r="C13" s="110"/>
      <c r="D13" s="110"/>
      <c r="E13" s="110"/>
      <c r="F13" s="47">
        <f>+F7-F10</f>
        <v>-30000.33999999985</v>
      </c>
      <c r="G13" s="47">
        <f>+G7-G10</f>
        <v>-30300</v>
      </c>
      <c r="H13" s="47">
        <f>+H7-H10</f>
        <v>-30754.490000000224</v>
      </c>
      <c r="J13" s="15"/>
    </row>
    <row r="14" spans="1:8" ht="25.5" customHeight="1">
      <c r="A14" s="115"/>
      <c r="B14" s="105"/>
      <c r="C14" s="105"/>
      <c r="D14" s="105"/>
      <c r="E14" s="105"/>
      <c r="F14" s="106"/>
      <c r="G14" s="106"/>
      <c r="H14" s="106"/>
    </row>
    <row r="15" spans="1:10" ht="27.75" customHeight="1">
      <c r="A15" s="23"/>
      <c r="B15" s="24"/>
      <c r="C15" s="24"/>
      <c r="D15" s="25"/>
      <c r="E15" s="26"/>
      <c r="F15" s="27" t="s">
        <v>58</v>
      </c>
      <c r="G15" s="27" t="s">
        <v>59</v>
      </c>
      <c r="H15" s="28" t="s">
        <v>60</v>
      </c>
      <c r="J15" s="15"/>
    </row>
    <row r="16" spans="1:10" ht="30.75" customHeight="1">
      <c r="A16" s="116" t="s">
        <v>49</v>
      </c>
      <c r="B16" s="117"/>
      <c r="C16" s="117"/>
      <c r="D16" s="117"/>
      <c r="E16" s="118"/>
      <c r="F16" s="50"/>
      <c r="G16" s="50"/>
      <c r="H16" s="51"/>
      <c r="J16" s="15"/>
    </row>
    <row r="17" spans="1:10" ht="34.5" customHeight="1">
      <c r="A17" s="119" t="s">
        <v>50</v>
      </c>
      <c r="B17" s="120"/>
      <c r="C17" s="120"/>
      <c r="D17" s="120"/>
      <c r="E17" s="121"/>
      <c r="F17" s="52">
        <v>30000</v>
      </c>
      <c r="G17" s="52">
        <v>30300</v>
      </c>
      <c r="H17" s="47">
        <v>30754</v>
      </c>
      <c r="J17" s="15"/>
    </row>
    <row r="18" spans="1:10" s="18" customFormat="1" ht="25.5" customHeight="1">
      <c r="A18" s="104"/>
      <c r="B18" s="105"/>
      <c r="C18" s="105"/>
      <c r="D18" s="105"/>
      <c r="E18" s="105"/>
      <c r="F18" s="106"/>
      <c r="G18" s="106"/>
      <c r="H18" s="106"/>
      <c r="J18" s="53"/>
    </row>
    <row r="19" spans="1:11" s="18" customFormat="1" ht="27.75" customHeight="1">
      <c r="A19" s="23"/>
      <c r="B19" s="24"/>
      <c r="C19" s="24"/>
      <c r="D19" s="25"/>
      <c r="E19" s="26"/>
      <c r="F19" s="27" t="s">
        <v>58</v>
      </c>
      <c r="G19" s="27" t="s">
        <v>59</v>
      </c>
      <c r="H19" s="28" t="s">
        <v>60</v>
      </c>
      <c r="J19" s="53"/>
      <c r="K19" s="53"/>
    </row>
    <row r="20" spans="1:10" s="18" customFormat="1" ht="22.5" customHeight="1">
      <c r="A20" s="107" t="s">
        <v>3</v>
      </c>
      <c r="B20" s="108"/>
      <c r="C20" s="108"/>
      <c r="D20" s="108"/>
      <c r="E20" s="108"/>
      <c r="F20" s="30"/>
      <c r="G20" s="30"/>
      <c r="H20" s="30"/>
      <c r="J20" s="53"/>
    </row>
    <row r="21" spans="1:8" s="18" customFormat="1" ht="33.75" customHeight="1">
      <c r="A21" s="107" t="s">
        <v>4</v>
      </c>
      <c r="B21" s="108"/>
      <c r="C21" s="108"/>
      <c r="D21" s="108"/>
      <c r="E21" s="108"/>
      <c r="F21" s="30"/>
      <c r="G21" s="30"/>
      <c r="H21" s="30"/>
    </row>
    <row r="22" spans="1:11" s="18" customFormat="1" ht="22.5" customHeight="1">
      <c r="A22" s="109" t="s">
        <v>5</v>
      </c>
      <c r="B22" s="110"/>
      <c r="C22" s="110"/>
      <c r="D22" s="110"/>
      <c r="E22" s="110"/>
      <c r="F22" s="46">
        <f>F20-F21</f>
        <v>0</v>
      </c>
      <c r="G22" s="46">
        <f>G20-G21</f>
        <v>0</v>
      </c>
      <c r="H22" s="46">
        <f>H20-H21</f>
        <v>0</v>
      </c>
      <c r="J22" s="54"/>
      <c r="K22" s="53"/>
    </row>
    <row r="23" spans="1:8" s="18" customFormat="1" ht="25.5" customHeight="1">
      <c r="A23" s="104"/>
      <c r="B23" s="105"/>
      <c r="C23" s="105"/>
      <c r="D23" s="105"/>
      <c r="E23" s="105"/>
      <c r="F23" s="106"/>
      <c r="G23" s="106"/>
      <c r="H23" s="106"/>
    </row>
    <row r="24" spans="1:8" s="18" customFormat="1" ht="22.5" customHeight="1">
      <c r="A24" s="111" t="s">
        <v>6</v>
      </c>
      <c r="B24" s="108"/>
      <c r="C24" s="108"/>
      <c r="D24" s="108"/>
      <c r="E24" s="108"/>
      <c r="F24" s="30">
        <v>30000</v>
      </c>
      <c r="G24" s="30">
        <v>30300</v>
      </c>
      <c r="H24" s="30">
        <v>30754</v>
      </c>
    </row>
    <row r="25" spans="1:5" s="18" customFormat="1" ht="18" customHeight="1">
      <c r="A25" s="32"/>
      <c r="B25" s="22"/>
      <c r="C25" s="22"/>
      <c r="D25" s="22"/>
      <c r="E25" s="22"/>
    </row>
    <row r="26" spans="1:8" ht="42" customHeight="1">
      <c r="A26" s="102" t="s">
        <v>51</v>
      </c>
      <c r="B26" s="103"/>
      <c r="C26" s="103"/>
      <c r="D26" s="103"/>
      <c r="E26" s="103"/>
      <c r="F26" s="103"/>
      <c r="G26" s="103"/>
      <c r="H26" s="103"/>
    </row>
    <row r="27" ht="12.75">
      <c r="E27" s="55"/>
    </row>
    <row r="31" spans="6:8" ht="12.75">
      <c r="F31" s="15"/>
      <c r="G31" s="15"/>
      <c r="H31" s="15"/>
    </row>
    <row r="32" spans="6:8" ht="12.75">
      <c r="F32" s="15"/>
      <c r="G32" s="15"/>
      <c r="H32" s="15"/>
    </row>
    <row r="33" spans="5:8" ht="12.75">
      <c r="E33" s="56"/>
      <c r="F33" s="16"/>
      <c r="G33" s="16"/>
      <c r="H33" s="16"/>
    </row>
    <row r="34" spans="5:8" ht="12.75">
      <c r="E34" s="56"/>
      <c r="F34" s="15"/>
      <c r="G34" s="15"/>
      <c r="H34" s="15"/>
    </row>
    <row r="35" spans="5:8" ht="12.75">
      <c r="E35" s="56"/>
      <c r="F35" s="15"/>
      <c r="G35" s="15"/>
      <c r="H35" s="15"/>
    </row>
    <row r="36" spans="5:8" ht="12.75">
      <c r="E36" s="56"/>
      <c r="F36" s="15"/>
      <c r="G36" s="15"/>
      <c r="H36" s="15"/>
    </row>
    <row r="37" spans="5:8" ht="12.75">
      <c r="E37" s="56"/>
      <c r="F37" s="15"/>
      <c r="G37" s="15"/>
      <c r="H37" s="15"/>
    </row>
    <row r="38" ht="12.75">
      <c r="E38" s="56"/>
    </row>
    <row r="43" ht="12.75">
      <c r="F43" s="15"/>
    </row>
    <row r="44" ht="12.75">
      <c r="F44" s="15"/>
    </row>
    <row r="45" ht="12.75">
      <c r="F45" s="15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SheetLayoutView="93" zoomScalePageLayoutView="0" workbookViewId="0" topLeftCell="A1">
      <selection activeCell="B40" sqref="B40:I40"/>
    </sheetView>
  </sheetViews>
  <sheetFormatPr defaultColWidth="11.421875" defaultRowHeight="12.75"/>
  <cols>
    <col min="1" max="1" width="16.00390625" style="12" customWidth="1"/>
    <col min="2" max="2" width="12.8515625" style="77" customWidth="1"/>
    <col min="3" max="3" width="13.8515625" style="77" customWidth="1"/>
    <col min="4" max="4" width="17.57421875" style="77" customWidth="1"/>
    <col min="5" max="6" width="12.7109375" style="77" customWidth="1"/>
    <col min="7" max="8" width="15.7109375" style="77" customWidth="1"/>
    <col min="9" max="9" width="17.57421875" style="77" customWidth="1"/>
    <col min="10" max="10" width="7.8515625" style="4" customWidth="1"/>
    <col min="11" max="11" width="14.28125" style="4" customWidth="1"/>
    <col min="12" max="12" width="7.8515625" style="4" customWidth="1"/>
    <col min="13" max="16384" width="11.421875" style="4" customWidth="1"/>
  </cols>
  <sheetData>
    <row r="1" spans="1:9" ht="24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</row>
    <row r="2" spans="1:9" s="2" customFormat="1" ht="13.5" thickBot="1">
      <c r="A2" s="8"/>
      <c r="B2" s="65"/>
      <c r="C2" s="65"/>
      <c r="D2" s="65"/>
      <c r="E2" s="65"/>
      <c r="F2" s="65"/>
      <c r="G2" s="65"/>
      <c r="H2" s="65"/>
      <c r="I2" s="65" t="s">
        <v>8</v>
      </c>
    </row>
    <row r="3" spans="1:9" s="2" customFormat="1" ht="26.25" thickBot="1">
      <c r="A3" s="39" t="s">
        <v>9</v>
      </c>
      <c r="B3" s="130" t="s">
        <v>52</v>
      </c>
      <c r="C3" s="131"/>
      <c r="D3" s="131"/>
      <c r="E3" s="131"/>
      <c r="F3" s="131"/>
      <c r="G3" s="131"/>
      <c r="H3" s="131"/>
      <c r="I3" s="132"/>
    </row>
    <row r="4" spans="1:9" s="2" customFormat="1" ht="90" thickBot="1">
      <c r="A4" s="40" t="s">
        <v>10</v>
      </c>
      <c r="B4" s="97" t="s">
        <v>11</v>
      </c>
      <c r="C4" s="96" t="s">
        <v>12</v>
      </c>
      <c r="D4" s="96" t="s">
        <v>13</v>
      </c>
      <c r="E4" s="96" t="s">
        <v>14</v>
      </c>
      <c r="F4" s="96" t="s">
        <v>15</v>
      </c>
      <c r="G4" s="96" t="s">
        <v>46</v>
      </c>
      <c r="H4" s="98" t="s">
        <v>17</v>
      </c>
      <c r="I4" s="99" t="s">
        <v>70</v>
      </c>
    </row>
    <row r="5" spans="1:9" s="2" customFormat="1" ht="12.75">
      <c r="A5" s="3">
        <v>636</v>
      </c>
      <c r="B5" s="63">
        <v>5767359.29</v>
      </c>
      <c r="C5" s="66"/>
      <c r="D5" s="67"/>
      <c r="E5" s="67">
        <f>20000+48888+140000</f>
        <v>208888</v>
      </c>
      <c r="F5" s="67"/>
      <c r="G5" s="68"/>
      <c r="H5" s="68"/>
      <c r="I5" s="69"/>
    </row>
    <row r="6" spans="1:9" s="2" customFormat="1" ht="12.75">
      <c r="A6" s="9">
        <v>652</v>
      </c>
      <c r="B6" s="64"/>
      <c r="C6" s="62"/>
      <c r="D6" s="62">
        <v>170000</v>
      </c>
      <c r="E6" s="62"/>
      <c r="F6" s="62"/>
      <c r="G6" s="70"/>
      <c r="H6" s="70"/>
      <c r="I6" s="71"/>
    </row>
    <row r="7" spans="1:9" s="2" customFormat="1" ht="12.75">
      <c r="A7" s="9">
        <v>661</v>
      </c>
      <c r="B7" s="64"/>
      <c r="C7" s="62">
        <v>25000</v>
      </c>
      <c r="D7" s="62"/>
      <c r="E7" s="62"/>
      <c r="F7" s="62"/>
      <c r="G7" s="70"/>
      <c r="H7" s="70"/>
      <c r="I7" s="71"/>
    </row>
    <row r="8" spans="1:9" s="2" customFormat="1" ht="12.75">
      <c r="A8" s="9">
        <v>663</v>
      </c>
      <c r="B8" s="64"/>
      <c r="C8" s="62"/>
      <c r="D8" s="62"/>
      <c r="E8" s="62"/>
      <c r="F8" s="62">
        <v>30000</v>
      </c>
      <c r="G8" s="70"/>
      <c r="H8" s="70"/>
      <c r="I8" s="71"/>
    </row>
    <row r="9" spans="1:9" s="2" customFormat="1" ht="12.75">
      <c r="A9" s="9">
        <v>671</v>
      </c>
      <c r="B9" s="64">
        <v>952279.37</v>
      </c>
      <c r="C9" s="62"/>
      <c r="D9" s="62"/>
      <c r="E9" s="62"/>
      <c r="F9" s="62"/>
      <c r="G9" s="70"/>
      <c r="H9" s="70"/>
      <c r="I9" s="71"/>
    </row>
    <row r="10" spans="1:9" s="2" customFormat="1" ht="12.75">
      <c r="A10" s="9">
        <v>721</v>
      </c>
      <c r="B10" s="64"/>
      <c r="C10" s="62"/>
      <c r="D10" s="62"/>
      <c r="E10" s="62"/>
      <c r="F10" s="62"/>
      <c r="G10" s="70">
        <v>2000</v>
      </c>
      <c r="H10" s="70"/>
      <c r="I10" s="71"/>
    </row>
    <row r="11" spans="1:9" s="2" customFormat="1" ht="12.75">
      <c r="A11" s="9">
        <v>922</v>
      </c>
      <c r="B11" s="64"/>
      <c r="C11" s="62"/>
      <c r="D11" s="62"/>
      <c r="E11" s="62"/>
      <c r="F11" s="62"/>
      <c r="G11" s="70"/>
      <c r="H11" s="70"/>
      <c r="I11" s="71">
        <v>30000</v>
      </c>
    </row>
    <row r="12" spans="1:9" s="2" customFormat="1" ht="13.5" thickBot="1">
      <c r="A12" s="9"/>
      <c r="B12" s="64"/>
      <c r="C12" s="62"/>
      <c r="D12" s="62"/>
      <c r="E12" s="62"/>
      <c r="F12" s="62"/>
      <c r="G12" s="70"/>
      <c r="H12" s="70"/>
      <c r="I12" s="71"/>
    </row>
    <row r="13" spans="1:9" s="2" customFormat="1" ht="30" customHeight="1" thickBot="1">
      <c r="A13" s="11" t="s">
        <v>18</v>
      </c>
      <c r="B13" s="72">
        <f>B5+B9</f>
        <v>6719638.66</v>
      </c>
      <c r="C13" s="73">
        <f>C7</f>
        <v>25000</v>
      </c>
      <c r="D13" s="74">
        <f>D6</f>
        <v>170000</v>
      </c>
      <c r="E13" s="73">
        <f>E5</f>
        <v>208888</v>
      </c>
      <c r="F13" s="74">
        <f>F8</f>
        <v>30000</v>
      </c>
      <c r="G13" s="73">
        <f>G10</f>
        <v>2000</v>
      </c>
      <c r="H13" s="75"/>
      <c r="I13" s="75">
        <f>I11</f>
        <v>30000</v>
      </c>
    </row>
    <row r="14" spans="1:9" s="2" customFormat="1" ht="28.5" customHeight="1" thickBot="1">
      <c r="A14" s="11" t="s">
        <v>55</v>
      </c>
      <c r="B14" s="127">
        <f>B13+C13+D13+E13+F13+G13+I13</f>
        <v>7185526.66</v>
      </c>
      <c r="C14" s="128"/>
      <c r="D14" s="128"/>
      <c r="E14" s="128"/>
      <c r="F14" s="128"/>
      <c r="G14" s="128"/>
      <c r="H14" s="128"/>
      <c r="I14" s="129"/>
    </row>
    <row r="15" spans="1:9" ht="13.5" thickBot="1">
      <c r="A15" s="1"/>
      <c r="B15" s="76"/>
      <c r="C15" s="76"/>
      <c r="D15" s="76"/>
      <c r="E15" s="76"/>
      <c r="I15" s="65"/>
    </row>
    <row r="16" spans="1:9" ht="24" customHeight="1" thickBot="1">
      <c r="A16" s="41" t="s">
        <v>9</v>
      </c>
      <c r="B16" s="130" t="s">
        <v>54</v>
      </c>
      <c r="C16" s="131"/>
      <c r="D16" s="131"/>
      <c r="E16" s="131"/>
      <c r="F16" s="131"/>
      <c r="G16" s="131"/>
      <c r="H16" s="131"/>
      <c r="I16" s="132"/>
    </row>
    <row r="17" spans="1:9" ht="90" thickBot="1">
      <c r="A17" s="42" t="s">
        <v>10</v>
      </c>
      <c r="B17" s="97" t="s">
        <v>11</v>
      </c>
      <c r="C17" s="96" t="s">
        <v>12</v>
      </c>
      <c r="D17" s="96" t="s">
        <v>13</v>
      </c>
      <c r="E17" s="96" t="s">
        <v>14</v>
      </c>
      <c r="F17" s="96" t="s">
        <v>15</v>
      </c>
      <c r="G17" s="96" t="s">
        <v>46</v>
      </c>
      <c r="H17" s="98" t="s">
        <v>17</v>
      </c>
      <c r="I17" s="100" t="s">
        <v>70</v>
      </c>
    </row>
    <row r="18" spans="1:9" ht="12.75">
      <c r="A18" s="3">
        <v>63</v>
      </c>
      <c r="B18" s="63">
        <v>5825032.88</v>
      </c>
      <c r="C18" s="66"/>
      <c r="D18" s="67"/>
      <c r="E18" s="67">
        <f>20200+49376.88+141400</f>
        <v>210976.88</v>
      </c>
      <c r="F18" s="67"/>
      <c r="G18" s="68"/>
      <c r="H18" s="68"/>
      <c r="I18" s="69"/>
    </row>
    <row r="19" spans="1:9" ht="12.75">
      <c r="A19" s="9">
        <v>65</v>
      </c>
      <c r="B19" s="64"/>
      <c r="C19" s="62"/>
      <c r="D19" s="62">
        <v>171700</v>
      </c>
      <c r="E19" s="62"/>
      <c r="F19" s="62"/>
      <c r="G19" s="70"/>
      <c r="H19" s="70"/>
      <c r="I19" s="71"/>
    </row>
    <row r="20" spans="1:9" ht="12.75">
      <c r="A20" s="9">
        <v>66</v>
      </c>
      <c r="B20" s="64"/>
      <c r="C20" s="62">
        <v>25250</v>
      </c>
      <c r="D20" s="62"/>
      <c r="E20" s="62"/>
      <c r="F20" s="62">
        <v>30300</v>
      </c>
      <c r="G20" s="70"/>
      <c r="H20" s="70"/>
      <c r="I20" s="71"/>
    </row>
    <row r="21" spans="1:9" ht="12.75">
      <c r="A21" s="9">
        <v>67</v>
      </c>
      <c r="B21" s="64">
        <v>966563.56</v>
      </c>
      <c r="C21" s="62"/>
      <c r="D21" s="62"/>
      <c r="E21" s="62"/>
      <c r="F21" s="62"/>
      <c r="G21" s="70"/>
      <c r="H21" s="70"/>
      <c r="I21" s="71"/>
    </row>
    <row r="22" spans="1:9" ht="12.75">
      <c r="A22" s="9">
        <v>72</v>
      </c>
      <c r="B22" s="64"/>
      <c r="C22" s="62"/>
      <c r="D22" s="62"/>
      <c r="E22" s="62"/>
      <c r="F22" s="62"/>
      <c r="G22" s="70">
        <v>2020</v>
      </c>
      <c r="H22" s="70"/>
      <c r="I22" s="71"/>
    </row>
    <row r="23" spans="1:9" ht="12.75">
      <c r="A23" s="9">
        <v>92</v>
      </c>
      <c r="B23" s="64"/>
      <c r="C23" s="62"/>
      <c r="D23" s="62"/>
      <c r="E23" s="62"/>
      <c r="F23" s="62"/>
      <c r="G23" s="70"/>
      <c r="H23" s="70"/>
      <c r="I23" s="71">
        <v>30300</v>
      </c>
    </row>
    <row r="24" spans="1:9" ht="12.75">
      <c r="A24" s="9"/>
      <c r="B24" s="64"/>
      <c r="C24" s="62"/>
      <c r="D24" s="62"/>
      <c r="E24" s="62"/>
      <c r="F24" s="62"/>
      <c r="G24" s="70"/>
      <c r="H24" s="70"/>
      <c r="I24" s="71"/>
    </row>
    <row r="25" spans="1:9" ht="13.5" thickBot="1">
      <c r="A25" s="10"/>
      <c r="B25" s="64"/>
      <c r="C25" s="62"/>
      <c r="D25" s="62"/>
      <c r="E25" s="62"/>
      <c r="F25" s="62"/>
      <c r="G25" s="70"/>
      <c r="H25" s="70"/>
      <c r="I25" s="71"/>
    </row>
    <row r="26" spans="1:9" s="2" customFormat="1" ht="30" customHeight="1" thickBot="1">
      <c r="A26" s="11" t="s">
        <v>18</v>
      </c>
      <c r="B26" s="72">
        <f>B18+B21</f>
        <v>6791596.4399999995</v>
      </c>
      <c r="C26" s="73">
        <f>C20</f>
        <v>25250</v>
      </c>
      <c r="D26" s="74">
        <f>D19</f>
        <v>171700</v>
      </c>
      <c r="E26" s="73">
        <f>E18</f>
        <v>210976.88</v>
      </c>
      <c r="F26" s="74">
        <f>F20</f>
        <v>30300</v>
      </c>
      <c r="G26" s="73">
        <f>G22</f>
        <v>2020</v>
      </c>
      <c r="H26" s="75"/>
      <c r="I26" s="75">
        <f>I23</f>
        <v>30300</v>
      </c>
    </row>
    <row r="27" spans="1:9" s="2" customFormat="1" ht="28.5" customHeight="1" thickBot="1">
      <c r="A27" s="11" t="s">
        <v>56</v>
      </c>
      <c r="B27" s="127">
        <f>B26+C26+D26+E26+F26+G26+I26</f>
        <v>7262143.319999999</v>
      </c>
      <c r="C27" s="128"/>
      <c r="D27" s="128"/>
      <c r="E27" s="128"/>
      <c r="F27" s="128"/>
      <c r="G27" s="128"/>
      <c r="H27" s="128"/>
      <c r="I27" s="129"/>
    </row>
    <row r="28" spans="4:5" ht="13.5" thickBot="1">
      <c r="D28" s="78"/>
      <c r="E28" s="78"/>
    </row>
    <row r="29" spans="1:9" ht="26.25" thickBot="1">
      <c r="A29" s="41" t="s">
        <v>9</v>
      </c>
      <c r="B29" s="130" t="s">
        <v>61</v>
      </c>
      <c r="C29" s="131"/>
      <c r="D29" s="131"/>
      <c r="E29" s="131"/>
      <c r="F29" s="131"/>
      <c r="G29" s="131"/>
      <c r="H29" s="131"/>
      <c r="I29" s="132"/>
    </row>
    <row r="30" spans="1:9" ht="90" thickBot="1">
      <c r="A30" s="42" t="s">
        <v>10</v>
      </c>
      <c r="B30" s="97" t="s">
        <v>11</v>
      </c>
      <c r="C30" s="96" t="s">
        <v>12</v>
      </c>
      <c r="D30" s="96" t="s">
        <v>13</v>
      </c>
      <c r="E30" s="96" t="s">
        <v>14</v>
      </c>
      <c r="F30" s="96" t="s">
        <v>15</v>
      </c>
      <c r="G30" s="96" t="s">
        <v>46</v>
      </c>
      <c r="H30" s="98" t="s">
        <v>17</v>
      </c>
      <c r="I30" s="100" t="s">
        <v>70</v>
      </c>
    </row>
    <row r="31" spans="1:9" ht="12.75">
      <c r="A31" s="3">
        <v>63</v>
      </c>
      <c r="B31" s="63">
        <v>5912408.38</v>
      </c>
      <c r="C31" s="66"/>
      <c r="D31" s="67"/>
      <c r="E31" s="67">
        <f>20503+50117.53+143521</f>
        <v>214141.53</v>
      </c>
      <c r="F31" s="67"/>
      <c r="G31" s="68"/>
      <c r="H31" s="68"/>
      <c r="I31" s="69"/>
    </row>
    <row r="32" spans="1:9" ht="12.75">
      <c r="A32" s="9">
        <v>65</v>
      </c>
      <c r="B32" s="64"/>
      <c r="C32" s="62"/>
      <c r="D32" s="62">
        <v>174275.5</v>
      </c>
      <c r="E32" s="62"/>
      <c r="F32" s="62"/>
      <c r="G32" s="70"/>
      <c r="H32" s="70"/>
      <c r="I32" s="71"/>
    </row>
    <row r="33" spans="1:9" ht="12.75">
      <c r="A33" s="9">
        <v>66</v>
      </c>
      <c r="B33" s="64"/>
      <c r="C33" s="62">
        <v>25628.75</v>
      </c>
      <c r="D33" s="62"/>
      <c r="E33" s="62"/>
      <c r="F33" s="62">
        <v>30754.5</v>
      </c>
      <c r="G33" s="70"/>
      <c r="H33" s="70"/>
      <c r="I33" s="71"/>
    </row>
    <row r="34" spans="1:9" ht="12.75">
      <c r="A34" s="9">
        <v>67</v>
      </c>
      <c r="B34" s="64">
        <v>968468.12</v>
      </c>
      <c r="C34" s="62"/>
      <c r="D34" s="62"/>
      <c r="E34" s="62"/>
      <c r="F34" s="62"/>
      <c r="G34" s="70"/>
      <c r="H34" s="70"/>
      <c r="I34" s="71"/>
    </row>
    <row r="35" spans="1:9" ht="12.75">
      <c r="A35" s="9">
        <v>72</v>
      </c>
      <c r="B35" s="64"/>
      <c r="C35" s="62"/>
      <c r="D35" s="62"/>
      <c r="E35" s="62"/>
      <c r="F35" s="62"/>
      <c r="G35" s="70">
        <v>2050.3</v>
      </c>
      <c r="H35" s="70"/>
      <c r="I35" s="71"/>
    </row>
    <row r="36" spans="1:9" ht="13.5" customHeight="1">
      <c r="A36" s="9">
        <v>92</v>
      </c>
      <c r="B36" s="64"/>
      <c r="C36" s="62"/>
      <c r="D36" s="62"/>
      <c r="E36" s="62"/>
      <c r="F36" s="62"/>
      <c r="G36" s="70"/>
      <c r="H36" s="70"/>
      <c r="I36" s="71">
        <v>30754.5</v>
      </c>
    </row>
    <row r="37" spans="1:9" ht="13.5" customHeight="1">
      <c r="A37" s="9"/>
      <c r="B37" s="64"/>
      <c r="C37" s="62"/>
      <c r="D37" s="62"/>
      <c r="E37" s="62"/>
      <c r="F37" s="62"/>
      <c r="G37" s="70"/>
      <c r="H37" s="70"/>
      <c r="I37" s="71"/>
    </row>
    <row r="38" spans="1:9" ht="13.5" customHeight="1" thickBot="1">
      <c r="A38" s="10"/>
      <c r="B38" s="64"/>
      <c r="C38" s="62"/>
      <c r="D38" s="62"/>
      <c r="E38" s="62"/>
      <c r="F38" s="62"/>
      <c r="G38" s="70"/>
      <c r="H38" s="70"/>
      <c r="I38" s="71"/>
    </row>
    <row r="39" spans="1:9" s="2" customFormat="1" ht="30" customHeight="1" thickBot="1">
      <c r="A39" s="11" t="s">
        <v>18</v>
      </c>
      <c r="B39" s="72">
        <f>B31+B34</f>
        <v>6880876.5</v>
      </c>
      <c r="C39" s="73">
        <f>C33</f>
        <v>25628.75</v>
      </c>
      <c r="D39" s="74">
        <f>D32</f>
        <v>174275.5</v>
      </c>
      <c r="E39" s="73">
        <f>E31</f>
        <v>214141.53</v>
      </c>
      <c r="F39" s="74">
        <f>F33</f>
        <v>30754.5</v>
      </c>
      <c r="G39" s="73">
        <f>G35</f>
        <v>2050.3</v>
      </c>
      <c r="H39" s="75"/>
      <c r="I39" s="75">
        <f>I36</f>
        <v>30754.5</v>
      </c>
    </row>
    <row r="40" spans="1:9" s="2" customFormat="1" ht="28.5" customHeight="1" thickBot="1">
      <c r="A40" s="11" t="s">
        <v>62</v>
      </c>
      <c r="B40" s="127">
        <f>B39+C39+D39+E39+F39+G39+I39</f>
        <v>7358481.58</v>
      </c>
      <c r="C40" s="128"/>
      <c r="D40" s="128"/>
      <c r="E40" s="128"/>
      <c r="F40" s="128"/>
      <c r="G40" s="128"/>
      <c r="H40" s="128"/>
      <c r="I40" s="129"/>
    </row>
    <row r="41" spans="3:5" ht="13.5" customHeight="1">
      <c r="C41" s="79"/>
      <c r="D41" s="78"/>
      <c r="E41" s="80"/>
    </row>
    <row r="42" spans="3:5" ht="13.5" customHeight="1">
      <c r="C42" s="79"/>
      <c r="D42" s="81"/>
      <c r="E42" s="82"/>
    </row>
    <row r="43" spans="4:5" ht="13.5" customHeight="1">
      <c r="D43" s="83"/>
      <c r="E43" s="83"/>
    </row>
    <row r="44" spans="4:5" ht="13.5" customHeight="1">
      <c r="D44" s="82"/>
      <c r="E44" s="81"/>
    </row>
    <row r="45" spans="4:5" ht="13.5" customHeight="1">
      <c r="D45" s="78"/>
      <c r="E45" s="78"/>
    </row>
    <row r="46" spans="3:5" ht="28.5" customHeight="1">
      <c r="C46" s="79"/>
      <c r="D46" s="78"/>
      <c r="E46" s="84"/>
    </row>
    <row r="47" spans="3:5" ht="13.5" customHeight="1">
      <c r="C47" s="79"/>
      <c r="D47" s="78"/>
      <c r="E47" s="82"/>
    </row>
    <row r="48" spans="4:5" ht="13.5" customHeight="1">
      <c r="D48" s="78"/>
      <c r="E48" s="78"/>
    </row>
    <row r="49" spans="4:5" ht="13.5" customHeight="1">
      <c r="D49" s="78"/>
      <c r="E49" s="81"/>
    </row>
    <row r="50" spans="4:5" ht="13.5" customHeight="1">
      <c r="D50" s="78"/>
      <c r="E50" s="78"/>
    </row>
    <row r="51" spans="4:5" ht="22.5" customHeight="1">
      <c r="D51" s="78"/>
      <c r="E51" s="85"/>
    </row>
    <row r="52" spans="4:5" ht="13.5" customHeight="1">
      <c r="D52" s="83"/>
      <c r="E52" s="83"/>
    </row>
    <row r="53" spans="2:5" ht="13.5" customHeight="1">
      <c r="B53" s="79"/>
      <c r="D53" s="83"/>
      <c r="E53" s="86"/>
    </row>
    <row r="54" spans="3:5" ht="13.5" customHeight="1">
      <c r="C54" s="79"/>
      <c r="D54" s="83"/>
      <c r="E54" s="80"/>
    </row>
    <row r="55" spans="3:5" ht="13.5" customHeight="1">
      <c r="C55" s="79"/>
      <c r="D55" s="82"/>
      <c r="E55" s="82"/>
    </row>
    <row r="56" spans="4:5" ht="13.5" customHeight="1">
      <c r="D56" s="78"/>
      <c r="E56" s="78"/>
    </row>
    <row r="57" spans="2:5" ht="13.5" customHeight="1">
      <c r="B57" s="79"/>
      <c r="D57" s="78"/>
      <c r="E57" s="80"/>
    </row>
    <row r="58" spans="3:5" ht="13.5" customHeight="1">
      <c r="C58" s="79"/>
      <c r="D58" s="78"/>
      <c r="E58" s="86"/>
    </row>
    <row r="59" spans="3:5" ht="13.5" customHeight="1">
      <c r="C59" s="79"/>
      <c r="D59" s="82"/>
      <c r="E59" s="82"/>
    </row>
    <row r="60" spans="4:5" ht="13.5" customHeight="1">
      <c r="D60" s="83"/>
      <c r="E60" s="78"/>
    </row>
    <row r="61" spans="3:5" ht="13.5" customHeight="1">
      <c r="C61" s="79"/>
      <c r="D61" s="83"/>
      <c r="E61" s="86"/>
    </row>
    <row r="62" spans="4:5" ht="22.5" customHeight="1">
      <c r="D62" s="82"/>
      <c r="E62" s="85"/>
    </row>
    <row r="63" spans="4:5" ht="13.5" customHeight="1">
      <c r="D63" s="78"/>
      <c r="E63" s="78"/>
    </row>
    <row r="64" spans="4:5" ht="13.5" customHeight="1">
      <c r="D64" s="82"/>
      <c r="E64" s="82"/>
    </row>
    <row r="65" spans="4:5" ht="13.5" customHeight="1">
      <c r="D65" s="78"/>
      <c r="E65" s="78"/>
    </row>
    <row r="66" spans="4:5" ht="13.5" customHeight="1">
      <c r="D66" s="78"/>
      <c r="E66" s="78"/>
    </row>
    <row r="67" spans="1:5" ht="13.5" customHeight="1">
      <c r="A67" s="13"/>
      <c r="D67" s="80"/>
      <c r="E67" s="86"/>
    </row>
    <row r="68" spans="2:5" ht="13.5" customHeight="1">
      <c r="B68" s="79"/>
      <c r="C68" s="79"/>
      <c r="D68" s="87"/>
      <c r="E68" s="86"/>
    </row>
    <row r="69" spans="2:5" ht="13.5" customHeight="1">
      <c r="B69" s="79"/>
      <c r="C69" s="79"/>
      <c r="D69" s="87"/>
      <c r="E69" s="80"/>
    </row>
    <row r="70" spans="2:5" ht="13.5" customHeight="1">
      <c r="B70" s="79"/>
      <c r="C70" s="79"/>
      <c r="D70" s="82"/>
      <c r="E70" s="81"/>
    </row>
    <row r="71" spans="4:5" ht="12.75">
      <c r="D71" s="78"/>
      <c r="E71" s="78"/>
    </row>
    <row r="72" spans="2:5" ht="12.75">
      <c r="B72" s="79"/>
      <c r="D72" s="78"/>
      <c r="E72" s="86"/>
    </row>
    <row r="73" spans="3:5" ht="12.75">
      <c r="C73" s="79"/>
      <c r="D73" s="78"/>
      <c r="E73" s="80"/>
    </row>
    <row r="74" spans="3:5" ht="12.75">
      <c r="C74" s="79"/>
      <c r="D74" s="82"/>
      <c r="E74" s="82"/>
    </row>
    <row r="75" spans="4:5" ht="12.75">
      <c r="D75" s="78"/>
      <c r="E75" s="78"/>
    </row>
    <row r="76" spans="4:5" ht="12.75">
      <c r="D76" s="78"/>
      <c r="E76" s="78"/>
    </row>
    <row r="77" spans="4:5" ht="12.75">
      <c r="D77" s="88"/>
      <c r="E77" s="89"/>
    </row>
    <row r="78" spans="4:5" ht="12.75">
      <c r="D78" s="78"/>
      <c r="E78" s="78"/>
    </row>
    <row r="79" spans="4:5" ht="12.75">
      <c r="D79" s="78"/>
      <c r="E79" s="78"/>
    </row>
    <row r="80" spans="4:5" ht="12.75">
      <c r="D80" s="78"/>
      <c r="E80" s="78"/>
    </row>
    <row r="81" spans="4:5" ht="12.75">
      <c r="D81" s="82"/>
      <c r="E81" s="82"/>
    </row>
    <row r="82" spans="4:5" ht="12.75">
      <c r="D82" s="78"/>
      <c r="E82" s="78"/>
    </row>
    <row r="83" spans="4:5" ht="12.75">
      <c r="D83" s="82"/>
      <c r="E83" s="82"/>
    </row>
    <row r="84" spans="4:5" ht="12.75">
      <c r="D84" s="78"/>
      <c r="E84" s="78"/>
    </row>
    <row r="85" spans="4:5" ht="12.75">
      <c r="D85" s="78"/>
      <c r="E85" s="78"/>
    </row>
    <row r="86" spans="4:5" ht="12.75">
      <c r="D86" s="78"/>
      <c r="E86" s="78"/>
    </row>
    <row r="87" spans="4:5" ht="12.75">
      <c r="D87" s="78"/>
      <c r="E87" s="78"/>
    </row>
    <row r="88" spans="1:5" ht="28.5" customHeight="1">
      <c r="A88" s="14"/>
      <c r="B88" s="90"/>
      <c r="C88" s="90"/>
      <c r="D88" s="90"/>
      <c r="E88" s="91"/>
    </row>
    <row r="89" spans="3:5" ht="12.75">
      <c r="C89" s="79"/>
      <c r="D89" s="78"/>
      <c r="E89" s="80"/>
    </row>
    <row r="90" spans="4:5" ht="12.75">
      <c r="D90" s="92"/>
      <c r="E90" s="92"/>
    </row>
    <row r="91" spans="4:5" ht="12.75">
      <c r="D91" s="78"/>
      <c r="E91" s="78"/>
    </row>
    <row r="92" spans="4:5" ht="12.75">
      <c r="D92" s="88"/>
      <c r="E92" s="89"/>
    </row>
    <row r="93" spans="4:5" ht="12.75">
      <c r="D93" s="88"/>
      <c r="E93" s="89"/>
    </row>
    <row r="94" spans="4:5" ht="12.75">
      <c r="D94" s="78"/>
      <c r="E94" s="78"/>
    </row>
    <row r="95" spans="4:5" ht="12.75">
      <c r="D95" s="82"/>
      <c r="E95" s="82"/>
    </row>
    <row r="96" spans="4:5" ht="12.75">
      <c r="D96" s="78"/>
      <c r="E96" s="78"/>
    </row>
    <row r="97" spans="4:5" ht="12.75">
      <c r="D97" s="78"/>
      <c r="E97" s="78"/>
    </row>
    <row r="98" spans="4:5" ht="12.75">
      <c r="D98" s="82"/>
      <c r="E98" s="82"/>
    </row>
    <row r="99" spans="4:5" ht="12.75">
      <c r="D99" s="78"/>
      <c r="E99" s="78"/>
    </row>
    <row r="100" spans="4:5" ht="12.75">
      <c r="D100" s="88"/>
      <c r="E100" s="89"/>
    </row>
    <row r="101" spans="4:5" ht="12.75">
      <c r="D101" s="82"/>
      <c r="E101" s="92"/>
    </row>
    <row r="102" spans="4:5" ht="12.75">
      <c r="D102" s="83"/>
      <c r="E102" s="89"/>
    </row>
    <row r="103" spans="4:5" ht="12.75">
      <c r="D103" s="82"/>
      <c r="E103" s="82"/>
    </row>
    <row r="104" spans="4:5" ht="12.75">
      <c r="D104" s="78"/>
      <c r="E104" s="78"/>
    </row>
    <row r="105" spans="3:5" ht="12.75">
      <c r="C105" s="79"/>
      <c r="D105" s="78"/>
      <c r="E105" s="80"/>
    </row>
    <row r="106" spans="4:5" ht="12.75">
      <c r="D106" s="83"/>
      <c r="E106" s="82"/>
    </row>
    <row r="107" spans="4:5" ht="12.75">
      <c r="D107" s="83"/>
      <c r="E107" s="89"/>
    </row>
    <row r="108" spans="3:5" ht="12.75">
      <c r="C108" s="79"/>
      <c r="D108" s="83"/>
      <c r="E108" s="93"/>
    </row>
    <row r="109" spans="3:5" ht="12.75">
      <c r="C109" s="79"/>
      <c r="D109" s="82"/>
      <c r="E109" s="81"/>
    </row>
    <row r="110" spans="4:5" ht="12.75">
      <c r="D110" s="78"/>
      <c r="E110" s="78"/>
    </row>
    <row r="111" ht="12.75">
      <c r="D111" s="92"/>
    </row>
    <row r="112" spans="4:5" ht="11.25" customHeight="1">
      <c r="D112" s="88"/>
      <c r="E112" s="89"/>
    </row>
    <row r="113" spans="2:5" ht="24" customHeight="1">
      <c r="B113" s="79"/>
      <c r="D113" s="88"/>
      <c r="E113" s="94"/>
    </row>
    <row r="114" spans="3:5" ht="15" customHeight="1">
      <c r="C114" s="79"/>
      <c r="D114" s="88"/>
      <c r="E114" s="94"/>
    </row>
    <row r="115" spans="4:5" ht="11.25" customHeight="1">
      <c r="D115" s="92"/>
      <c r="E115" s="92"/>
    </row>
    <row r="116" spans="4:5" ht="12.75">
      <c r="D116" s="88"/>
      <c r="E116" s="89"/>
    </row>
    <row r="117" spans="2:5" ht="13.5" customHeight="1">
      <c r="B117" s="79"/>
      <c r="D117" s="88"/>
      <c r="E117" s="79"/>
    </row>
    <row r="118" spans="3:5" ht="12.75" customHeight="1">
      <c r="C118" s="79"/>
      <c r="D118" s="88"/>
      <c r="E118" s="80"/>
    </row>
    <row r="119" spans="3:5" ht="12.75" customHeight="1">
      <c r="C119" s="79"/>
      <c r="D119" s="82"/>
      <c r="E119" s="81"/>
    </row>
    <row r="120" spans="4:5" ht="12.75">
      <c r="D120" s="78"/>
      <c r="E120" s="78"/>
    </row>
    <row r="121" spans="3:5" ht="12.75">
      <c r="C121" s="79"/>
      <c r="D121" s="78"/>
      <c r="E121" s="93"/>
    </row>
    <row r="122" spans="4:5" ht="12.75">
      <c r="D122" s="92"/>
      <c r="E122" s="92"/>
    </row>
    <row r="123" spans="4:5" ht="12.75">
      <c r="D123" s="88"/>
      <c r="E123" s="89"/>
    </row>
    <row r="124" spans="4:5" ht="12.75">
      <c r="D124" s="78"/>
      <c r="E124" s="78"/>
    </row>
    <row r="125" spans="1:5" ht="19.5" customHeight="1">
      <c r="A125" s="17"/>
      <c r="B125" s="76"/>
      <c r="C125" s="76"/>
      <c r="D125" s="76"/>
      <c r="E125" s="86"/>
    </row>
    <row r="126" spans="1:5" ht="15" customHeight="1">
      <c r="A126" s="13"/>
      <c r="D126" s="80"/>
      <c r="E126" s="86"/>
    </row>
    <row r="127" spans="1:5" ht="12.75">
      <c r="A127" s="13"/>
      <c r="B127" s="79"/>
      <c r="D127" s="80"/>
      <c r="E127" s="80"/>
    </row>
    <row r="128" spans="3:5" ht="12.75">
      <c r="C128" s="79"/>
      <c r="D128" s="78"/>
      <c r="E128" s="86"/>
    </row>
    <row r="129" spans="4:5" ht="12.75">
      <c r="D129" s="81"/>
      <c r="E129" s="82"/>
    </row>
    <row r="130" spans="2:5" ht="12.75">
      <c r="B130" s="79"/>
      <c r="D130" s="78"/>
      <c r="E130" s="80"/>
    </row>
    <row r="131" spans="3:5" ht="12.75">
      <c r="C131" s="79"/>
      <c r="D131" s="78"/>
      <c r="E131" s="80"/>
    </row>
    <row r="132" spans="4:5" ht="12.75">
      <c r="D132" s="82"/>
      <c r="E132" s="81"/>
    </row>
    <row r="133" spans="3:5" ht="22.5" customHeight="1">
      <c r="C133" s="79"/>
      <c r="D133" s="78"/>
      <c r="E133" s="84"/>
    </row>
    <row r="134" spans="4:5" ht="12.75">
      <c r="D134" s="78"/>
      <c r="E134" s="81"/>
    </row>
    <row r="135" spans="2:5" ht="12.75">
      <c r="B135" s="79"/>
      <c r="D135" s="83"/>
      <c r="E135" s="86"/>
    </row>
    <row r="136" spans="3:5" ht="12.75">
      <c r="C136" s="79"/>
      <c r="D136" s="83"/>
      <c r="E136" s="80"/>
    </row>
    <row r="137" spans="4:5" ht="12.75">
      <c r="D137" s="82"/>
      <c r="E137" s="82"/>
    </row>
    <row r="138" spans="1:5" ht="13.5" customHeight="1">
      <c r="A138" s="13"/>
      <c r="D138" s="80"/>
      <c r="E138" s="86"/>
    </row>
    <row r="139" spans="2:5" ht="13.5" customHeight="1">
      <c r="B139" s="79"/>
      <c r="D139" s="78"/>
      <c r="E139" s="86"/>
    </row>
    <row r="140" spans="3:5" ht="13.5" customHeight="1">
      <c r="C140" s="79"/>
      <c r="D140" s="78"/>
      <c r="E140" s="80"/>
    </row>
    <row r="141" spans="3:5" ht="12.75">
      <c r="C141" s="79"/>
      <c r="D141" s="82"/>
      <c r="E141" s="82"/>
    </row>
    <row r="142" spans="3:5" ht="12.75">
      <c r="C142" s="79"/>
      <c r="D142" s="78"/>
      <c r="E142" s="80"/>
    </row>
    <row r="143" spans="4:5" ht="12.75">
      <c r="D143" s="92"/>
      <c r="E143" s="92"/>
    </row>
    <row r="144" spans="3:5" ht="12.75">
      <c r="C144" s="79"/>
      <c r="D144" s="83"/>
      <c r="E144" s="93"/>
    </row>
    <row r="145" spans="3:5" ht="12.75">
      <c r="C145" s="79"/>
      <c r="D145" s="82"/>
      <c r="E145" s="81"/>
    </row>
    <row r="146" ht="12.75">
      <c r="D146" s="92"/>
    </row>
    <row r="147" spans="2:5" ht="12.75">
      <c r="B147" s="79"/>
      <c r="D147" s="88"/>
      <c r="E147" s="79"/>
    </row>
    <row r="148" spans="3:5" ht="12.75">
      <c r="C148" s="79"/>
      <c r="D148" s="88"/>
      <c r="E148" s="80"/>
    </row>
    <row r="149" spans="3:5" ht="12.75">
      <c r="C149" s="79"/>
      <c r="D149" s="82"/>
      <c r="E149" s="81"/>
    </row>
    <row r="150" spans="3:5" ht="12.75">
      <c r="C150" s="79"/>
      <c r="D150" s="82"/>
      <c r="E150" s="81"/>
    </row>
    <row r="151" spans="4:5" ht="12.75">
      <c r="D151" s="78"/>
      <c r="E151" s="78"/>
    </row>
    <row r="152" spans="1:9" s="18" customFormat="1" ht="18" customHeight="1">
      <c r="A152" s="133"/>
      <c r="B152" s="134"/>
      <c r="C152" s="134"/>
      <c r="D152" s="134"/>
      <c r="E152" s="134"/>
      <c r="F152" s="95"/>
      <c r="G152" s="95"/>
      <c r="H152" s="95"/>
      <c r="I152" s="95"/>
    </row>
    <row r="153" spans="1:5" ht="28.5" customHeight="1">
      <c r="A153" s="14"/>
      <c r="B153" s="90"/>
      <c r="C153" s="90"/>
      <c r="D153" s="90"/>
      <c r="E153" s="91"/>
    </row>
    <row r="155" spans="1:5" ht="15.75">
      <c r="A155" s="19"/>
      <c r="B155" s="79"/>
      <c r="C155" s="79"/>
      <c r="D155" s="79"/>
      <c r="E155" s="79"/>
    </row>
    <row r="156" spans="1:5" ht="12.75">
      <c r="A156" s="13"/>
      <c r="B156" s="79"/>
      <c r="C156" s="79"/>
      <c r="D156" s="79"/>
      <c r="E156" s="79"/>
    </row>
    <row r="157" spans="1:5" ht="17.25" customHeight="1">
      <c r="A157" s="13"/>
      <c r="B157" s="79"/>
      <c r="C157" s="79"/>
      <c r="D157" s="79"/>
      <c r="E157" s="79"/>
    </row>
    <row r="158" spans="1:5" ht="13.5" customHeight="1">
      <c r="A158" s="13"/>
      <c r="B158" s="79"/>
      <c r="C158" s="79"/>
      <c r="D158" s="79"/>
      <c r="E158" s="79"/>
    </row>
    <row r="159" spans="1:5" ht="12.75">
      <c r="A159" s="13"/>
      <c r="B159" s="79"/>
      <c r="C159" s="79"/>
      <c r="D159" s="79"/>
      <c r="E159" s="79"/>
    </row>
    <row r="160" spans="1:3" ht="12.75">
      <c r="A160" s="13"/>
      <c r="B160" s="79"/>
      <c r="C160" s="79"/>
    </row>
    <row r="161" spans="1:5" ht="12.75">
      <c r="A161" s="13"/>
      <c r="B161" s="79"/>
      <c r="C161" s="79"/>
      <c r="D161" s="79"/>
      <c r="E161" s="79"/>
    </row>
    <row r="162" spans="1:5" ht="12.75">
      <c r="A162" s="13"/>
      <c r="B162" s="79"/>
      <c r="C162" s="79"/>
      <c r="D162" s="79"/>
      <c r="E162" s="93"/>
    </row>
    <row r="163" spans="1:5" ht="12.75">
      <c r="A163" s="13"/>
      <c r="B163" s="79"/>
      <c r="C163" s="79"/>
      <c r="D163" s="79"/>
      <c r="E163" s="79"/>
    </row>
    <row r="164" spans="1:5" ht="22.5" customHeight="1">
      <c r="A164" s="13"/>
      <c r="B164" s="79"/>
      <c r="C164" s="79"/>
      <c r="D164" s="79"/>
      <c r="E164" s="84"/>
    </row>
    <row r="165" spans="4:5" ht="22.5" customHeight="1">
      <c r="D165" s="82"/>
      <c r="E165" s="85"/>
    </row>
  </sheetData>
  <sheetProtection/>
  <mergeCells count="8">
    <mergeCell ref="A1:I1"/>
    <mergeCell ref="B14:I14"/>
    <mergeCell ref="B16:I16"/>
    <mergeCell ref="B27:I27"/>
    <mergeCell ref="B29:I29"/>
    <mergeCell ref="A152:E152"/>
    <mergeCell ref="B3:I3"/>
    <mergeCell ref="B40:I4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6" r:id="rId2"/>
  <headerFooter alignWithMargins="0">
    <oddFooter>&amp;R&amp;P</oddFooter>
  </headerFooter>
  <rowBreaks count="3" manualBreakCount="3">
    <brk id="15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5"/>
  <sheetViews>
    <sheetView tabSelected="1" zoomScalePageLayoutView="0" workbookViewId="0" topLeftCell="A2">
      <selection activeCell="B2" sqref="B2"/>
    </sheetView>
  </sheetViews>
  <sheetFormatPr defaultColWidth="11.421875" defaultRowHeight="12.75"/>
  <cols>
    <col min="1" max="1" width="11.421875" style="35" bestFit="1" customWidth="1"/>
    <col min="2" max="2" width="34.421875" style="38" customWidth="1"/>
    <col min="3" max="3" width="12.140625" style="61" customWidth="1"/>
    <col min="4" max="4" width="11.7109375" style="61" bestFit="1" customWidth="1"/>
    <col min="5" max="5" width="12.421875" style="61" bestFit="1" customWidth="1"/>
    <col min="6" max="6" width="10.421875" style="61" customWidth="1"/>
    <col min="7" max="7" width="12.57421875" style="61" customWidth="1"/>
    <col min="8" max="8" width="10.421875" style="61" customWidth="1"/>
    <col min="9" max="9" width="11.7109375" style="61" customWidth="1"/>
    <col min="10" max="10" width="10.00390625" style="61" bestFit="1" customWidth="1"/>
    <col min="11" max="11" width="10.00390625" style="61" customWidth="1"/>
    <col min="12" max="13" width="12.28125" style="61" bestFit="1" customWidth="1"/>
    <col min="14" max="16384" width="11.421875" style="4" customWidth="1"/>
  </cols>
  <sheetData>
    <row r="1" spans="1:13" ht="24" customHeight="1">
      <c r="A1" s="135" t="s">
        <v>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s="6" customFormat="1" ht="78.75">
      <c r="A2" s="5" t="s">
        <v>20</v>
      </c>
      <c r="B2" s="5" t="s">
        <v>21</v>
      </c>
      <c r="C2" s="57" t="s">
        <v>63</v>
      </c>
      <c r="D2" s="58" t="s">
        <v>11</v>
      </c>
      <c r="E2" s="58" t="s">
        <v>12</v>
      </c>
      <c r="F2" s="58" t="s">
        <v>13</v>
      </c>
      <c r="G2" s="58" t="s">
        <v>14</v>
      </c>
      <c r="H2" s="58" t="s">
        <v>22</v>
      </c>
      <c r="I2" s="58" t="s">
        <v>16</v>
      </c>
      <c r="J2" s="58" t="s">
        <v>17</v>
      </c>
      <c r="K2" s="58" t="s">
        <v>70</v>
      </c>
      <c r="L2" s="57" t="s">
        <v>53</v>
      </c>
      <c r="M2" s="57" t="s">
        <v>64</v>
      </c>
    </row>
    <row r="3" spans="1:13" ht="12.75">
      <c r="A3" s="34"/>
      <c r="B3" s="7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6" customFormat="1" ht="12.75">
      <c r="A4" s="34"/>
      <c r="B4" s="36" t="s">
        <v>40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2.75">
      <c r="A5" s="34"/>
      <c r="B5" s="7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s="6" customFormat="1" ht="12.75">
      <c r="A6" s="34"/>
      <c r="B6" s="37" t="s">
        <v>44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s="6" customFormat="1" ht="25.5">
      <c r="A7" s="44" t="s">
        <v>43</v>
      </c>
      <c r="B7" s="101" t="s">
        <v>65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s="6" customFormat="1" ht="12.75">
      <c r="A8" s="34">
        <v>3</v>
      </c>
      <c r="B8" s="37" t="s">
        <v>23</v>
      </c>
      <c r="C8" s="60">
        <f>C13+C18</f>
        <v>952279.37</v>
      </c>
      <c r="D8" s="60">
        <f>D13+D19</f>
        <v>952279.37</v>
      </c>
      <c r="E8" s="60"/>
      <c r="F8" s="60"/>
      <c r="G8" s="60"/>
      <c r="H8" s="60"/>
      <c r="I8" s="60"/>
      <c r="J8" s="60"/>
      <c r="K8" s="60"/>
      <c r="L8" s="60">
        <f>L13+L18</f>
        <v>966563.56</v>
      </c>
      <c r="M8" s="60">
        <f>M13+M18</f>
        <v>968468.1200000001</v>
      </c>
    </row>
    <row r="9" spans="1:13" s="6" customFormat="1" ht="12.75">
      <c r="A9" s="34">
        <v>31</v>
      </c>
      <c r="B9" s="37" t="s">
        <v>24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ht="12.75">
      <c r="A10" s="33">
        <v>311</v>
      </c>
      <c r="B10" s="7" t="s">
        <v>25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12.75">
      <c r="A11" s="33">
        <v>312</v>
      </c>
      <c r="B11" s="7" t="s">
        <v>26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 ht="12.75">
      <c r="A12" s="33">
        <v>313</v>
      </c>
      <c r="B12" s="7" t="s">
        <v>27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3" s="6" customFormat="1" ht="12.75">
      <c r="A13" s="34">
        <v>32</v>
      </c>
      <c r="B13" s="37" t="s">
        <v>28</v>
      </c>
      <c r="C13" s="60">
        <f>SUM(C14:C17)</f>
        <v>951999.37</v>
      </c>
      <c r="D13" s="60">
        <f>SUM(D14:D17)</f>
        <v>951999.37</v>
      </c>
      <c r="E13" s="60"/>
      <c r="F13" s="60"/>
      <c r="G13" s="60"/>
      <c r="H13" s="60"/>
      <c r="I13" s="60"/>
      <c r="J13" s="60"/>
      <c r="K13" s="60"/>
      <c r="L13" s="60">
        <f>SUM(L14:L17)</f>
        <v>966280.76</v>
      </c>
      <c r="M13" s="60">
        <f>SUM(M14:M17)</f>
        <v>968181.0800000001</v>
      </c>
    </row>
    <row r="14" spans="1:13" ht="12.75">
      <c r="A14" s="33">
        <v>321</v>
      </c>
      <c r="B14" s="7" t="s">
        <v>29</v>
      </c>
      <c r="C14" s="59">
        <v>10000</v>
      </c>
      <c r="D14" s="59">
        <v>10000</v>
      </c>
      <c r="E14" s="59"/>
      <c r="F14" s="59"/>
      <c r="G14" s="59"/>
      <c r="H14" s="59"/>
      <c r="I14" s="59"/>
      <c r="J14" s="59"/>
      <c r="K14" s="59"/>
      <c r="L14" s="59">
        <f>10100</f>
        <v>10100</v>
      </c>
      <c r="M14" s="59">
        <v>10251.5</v>
      </c>
    </row>
    <row r="15" spans="1:13" ht="12.75">
      <c r="A15" s="33">
        <v>322</v>
      </c>
      <c r="B15" s="7" t="s">
        <v>30</v>
      </c>
      <c r="C15" s="59">
        <v>265099.37</v>
      </c>
      <c r="D15" s="59">
        <v>265099.37</v>
      </c>
      <c r="E15" s="59"/>
      <c r="F15" s="59"/>
      <c r="G15" s="59"/>
      <c r="H15" s="59"/>
      <c r="I15" s="59"/>
      <c r="J15" s="59"/>
      <c r="K15" s="59"/>
      <c r="L15" s="59">
        <f>35350+20200+50500+137821.06+20200+6060</f>
        <v>270131.06</v>
      </c>
      <c r="M15" s="59">
        <f>35880.25+20503+51257.5+133710.89+20503+6150.9</f>
        <v>268005.54000000004</v>
      </c>
    </row>
    <row r="16" spans="1:13" ht="12.75">
      <c r="A16" s="33">
        <v>323</v>
      </c>
      <c r="B16" s="7" t="s">
        <v>31</v>
      </c>
      <c r="C16" s="59">
        <v>667000</v>
      </c>
      <c r="D16" s="59">
        <v>667000</v>
      </c>
      <c r="E16" s="59"/>
      <c r="F16" s="59"/>
      <c r="G16" s="59"/>
      <c r="H16" s="59"/>
      <c r="I16" s="59"/>
      <c r="J16" s="59"/>
      <c r="K16" s="59"/>
      <c r="L16" s="59">
        <f>46460+25250+60600+507380.7+9090+20200+7070</f>
        <v>676050.7</v>
      </c>
      <c r="M16" s="59">
        <f>47156.9+25628.75+61509+508575+9226.35+20503+7176.05</f>
        <v>679775.05</v>
      </c>
    </row>
    <row r="17" spans="1:13" ht="12.75">
      <c r="A17" s="33">
        <v>329</v>
      </c>
      <c r="B17" s="7" t="s">
        <v>32</v>
      </c>
      <c r="C17" s="59">
        <v>9900</v>
      </c>
      <c r="D17" s="59">
        <v>9900</v>
      </c>
      <c r="E17" s="59"/>
      <c r="F17" s="59"/>
      <c r="G17" s="59"/>
      <c r="H17" s="59"/>
      <c r="I17" s="59"/>
      <c r="J17" s="59"/>
      <c r="K17" s="59"/>
      <c r="L17" s="59">
        <f>3939+1010+5050</f>
        <v>9999</v>
      </c>
      <c r="M17" s="59">
        <f>3998.09+1025.15+5125.75</f>
        <v>10148.99</v>
      </c>
    </row>
    <row r="18" spans="1:13" s="6" customFormat="1" ht="12.75">
      <c r="A18" s="34">
        <v>34</v>
      </c>
      <c r="B18" s="37" t="s">
        <v>33</v>
      </c>
      <c r="C18" s="60">
        <f>SUM(C19:C19)</f>
        <v>280</v>
      </c>
      <c r="D18" s="60">
        <f>SUM(D19:D19)</f>
        <v>280</v>
      </c>
      <c r="E18" s="60"/>
      <c r="F18" s="60"/>
      <c r="G18" s="60"/>
      <c r="H18" s="60"/>
      <c r="I18" s="60"/>
      <c r="J18" s="60"/>
      <c r="K18" s="60"/>
      <c r="L18" s="60">
        <f>L19</f>
        <v>282.8</v>
      </c>
      <c r="M18" s="60">
        <f>M19</f>
        <v>287.04</v>
      </c>
    </row>
    <row r="19" spans="1:13" ht="12.75">
      <c r="A19" s="33">
        <v>343</v>
      </c>
      <c r="B19" s="7" t="s">
        <v>34</v>
      </c>
      <c r="C19" s="59">
        <v>280</v>
      </c>
      <c r="D19" s="59">
        <v>280</v>
      </c>
      <c r="E19" s="59"/>
      <c r="F19" s="59"/>
      <c r="G19" s="59"/>
      <c r="H19" s="59"/>
      <c r="I19" s="59"/>
      <c r="J19" s="59"/>
      <c r="K19" s="59"/>
      <c r="L19" s="59">
        <v>282.8</v>
      </c>
      <c r="M19" s="59">
        <v>287.04</v>
      </c>
    </row>
    <row r="20" spans="1:13" s="6" customFormat="1" ht="25.5">
      <c r="A20" s="34">
        <v>4</v>
      </c>
      <c r="B20" s="37" t="s">
        <v>36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s="6" customFormat="1" ht="25.5">
      <c r="A21" s="34">
        <v>42</v>
      </c>
      <c r="B21" s="37" t="s">
        <v>37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12.75">
      <c r="A22" s="33">
        <v>422</v>
      </c>
      <c r="B22" s="7" t="s">
        <v>35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ht="25.5">
      <c r="A23" s="33">
        <v>424</v>
      </c>
      <c r="B23" s="7" t="s">
        <v>38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1:13" ht="12.75">
      <c r="A24" s="34"/>
      <c r="B24" s="7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s="6" customFormat="1" ht="25.5">
      <c r="A25" s="44" t="s">
        <v>43</v>
      </c>
      <c r="B25" s="101" t="s">
        <v>66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s="6" customFormat="1" ht="12.75">
      <c r="A26" s="34">
        <v>3</v>
      </c>
      <c r="B26" s="37" t="s">
        <v>23</v>
      </c>
      <c r="C26" s="60">
        <f>C27+C31</f>
        <v>5767359.29</v>
      </c>
      <c r="D26" s="60"/>
      <c r="E26" s="60"/>
      <c r="F26" s="60"/>
      <c r="G26" s="60"/>
      <c r="H26" s="60"/>
      <c r="I26" s="60"/>
      <c r="J26" s="60"/>
      <c r="K26" s="60"/>
      <c r="L26" s="60">
        <f>L27+L31</f>
        <v>5825032.880000001</v>
      </c>
      <c r="M26" s="60">
        <f>M27+M31</f>
        <v>5912408.369999999</v>
      </c>
    </row>
    <row r="27" spans="1:13" s="6" customFormat="1" ht="12.75">
      <c r="A27" s="34">
        <v>31</v>
      </c>
      <c r="B27" s="37" t="s">
        <v>24</v>
      </c>
      <c r="C27" s="60">
        <f>SUM(C28:C30)</f>
        <v>5519519.4</v>
      </c>
      <c r="D27" s="60"/>
      <c r="E27" s="60"/>
      <c r="F27" s="60"/>
      <c r="G27" s="60"/>
      <c r="H27" s="60"/>
      <c r="I27" s="60"/>
      <c r="J27" s="60"/>
      <c r="K27" s="60"/>
      <c r="L27" s="60">
        <f>SUM(L28:L30)</f>
        <v>5574714.590000001</v>
      </c>
      <c r="M27" s="60">
        <f>SUM(M28:M30)</f>
        <v>5658335.31</v>
      </c>
    </row>
    <row r="28" spans="1:13" ht="12.75">
      <c r="A28" s="33">
        <v>311</v>
      </c>
      <c r="B28" s="7" t="s">
        <v>25</v>
      </c>
      <c r="C28" s="59">
        <v>4592370.24</v>
      </c>
      <c r="D28" s="59"/>
      <c r="E28" s="59"/>
      <c r="F28" s="59"/>
      <c r="G28" s="59"/>
      <c r="H28" s="59"/>
      <c r="I28" s="59"/>
      <c r="J28" s="59"/>
      <c r="K28" s="59"/>
      <c r="L28" s="59">
        <v>4638293.94</v>
      </c>
      <c r="M28" s="59">
        <v>4707868.35</v>
      </c>
    </row>
    <row r="29" spans="1:13" ht="12.75">
      <c r="A29" s="33">
        <v>312</v>
      </c>
      <c r="B29" s="7" t="s">
        <v>26</v>
      </c>
      <c r="C29" s="59">
        <v>169407.96</v>
      </c>
      <c r="D29" s="59"/>
      <c r="E29" s="59"/>
      <c r="F29" s="59"/>
      <c r="G29" s="59"/>
      <c r="H29" s="59"/>
      <c r="I29" s="59"/>
      <c r="J29" s="59"/>
      <c r="K29" s="59"/>
      <c r="L29" s="59">
        <v>171102.04</v>
      </c>
      <c r="M29" s="59">
        <v>173668.57</v>
      </c>
    </row>
    <row r="30" spans="1:13" ht="12.75">
      <c r="A30" s="33">
        <v>313</v>
      </c>
      <c r="B30" s="7" t="s">
        <v>27</v>
      </c>
      <c r="C30" s="59">
        <v>757741.2</v>
      </c>
      <c r="D30" s="59"/>
      <c r="E30" s="59"/>
      <c r="F30" s="59"/>
      <c r="G30" s="59"/>
      <c r="H30" s="59"/>
      <c r="I30" s="59"/>
      <c r="J30" s="59"/>
      <c r="K30" s="59"/>
      <c r="L30" s="59">
        <v>765318.61</v>
      </c>
      <c r="M30" s="59">
        <v>776798.39</v>
      </c>
    </row>
    <row r="31" spans="1:13" s="6" customFormat="1" ht="12.75">
      <c r="A31" s="34">
        <v>32</v>
      </c>
      <c r="B31" s="37" t="s">
        <v>28</v>
      </c>
      <c r="C31" s="60">
        <f>SUM(C32:C35)</f>
        <v>247839.89</v>
      </c>
      <c r="D31" s="60"/>
      <c r="E31" s="60"/>
      <c r="F31" s="60"/>
      <c r="G31" s="60"/>
      <c r="H31" s="60"/>
      <c r="I31" s="60"/>
      <c r="J31" s="60"/>
      <c r="K31" s="60"/>
      <c r="L31" s="60">
        <f>SUM(L32:L35)</f>
        <v>250318.29</v>
      </c>
      <c r="M31" s="60">
        <f>SUM(M32:M35)</f>
        <v>254073.06</v>
      </c>
    </row>
    <row r="32" spans="1:13" ht="12.75">
      <c r="A32" s="33">
        <v>321</v>
      </c>
      <c r="B32" s="7" t="s">
        <v>29</v>
      </c>
      <c r="C32" s="59">
        <v>237039.89</v>
      </c>
      <c r="D32" s="59"/>
      <c r="E32" s="59"/>
      <c r="F32" s="59"/>
      <c r="G32" s="59"/>
      <c r="H32" s="59"/>
      <c r="I32" s="59"/>
      <c r="J32" s="59"/>
      <c r="K32" s="59"/>
      <c r="L32" s="59">
        <v>239410.29</v>
      </c>
      <c r="M32" s="59">
        <v>243001.44</v>
      </c>
    </row>
    <row r="33" spans="1:13" ht="12.75">
      <c r="A33" s="33">
        <v>322</v>
      </c>
      <c r="B33" s="7" t="s">
        <v>30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2.75">
      <c r="A34" s="33">
        <v>323</v>
      </c>
      <c r="B34" s="7" t="s">
        <v>31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1:13" ht="12.75">
      <c r="A35" s="33">
        <v>329</v>
      </c>
      <c r="B35" s="7" t="s">
        <v>32</v>
      </c>
      <c r="C35" s="59">
        <v>10800</v>
      </c>
      <c r="D35" s="59"/>
      <c r="E35" s="59"/>
      <c r="F35" s="59"/>
      <c r="G35" s="59"/>
      <c r="H35" s="59"/>
      <c r="I35" s="59"/>
      <c r="J35" s="59"/>
      <c r="K35" s="59"/>
      <c r="L35" s="59">
        <v>10908</v>
      </c>
      <c r="M35" s="59">
        <v>11071.62</v>
      </c>
    </row>
    <row r="36" spans="1:13" s="6" customFormat="1" ht="12.75">
      <c r="A36" s="34">
        <v>34</v>
      </c>
      <c r="B36" s="37" t="s">
        <v>33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ht="12.75">
      <c r="A37" s="33">
        <v>343</v>
      </c>
      <c r="B37" s="7" t="s">
        <v>34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1:13" ht="12.75">
      <c r="A38" s="34"/>
      <c r="B38" s="7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13" s="6" customFormat="1" ht="25.5">
      <c r="A39" s="44" t="s">
        <v>43</v>
      </c>
      <c r="B39" s="101" t="s">
        <v>67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3" s="6" customFormat="1" ht="12.75">
      <c r="A40" s="34">
        <v>3</v>
      </c>
      <c r="B40" s="37" t="s">
        <v>23</v>
      </c>
      <c r="C40" s="60">
        <f>C45</f>
        <v>82888</v>
      </c>
      <c r="D40" s="60"/>
      <c r="E40" s="60">
        <f>E45</f>
        <v>25000</v>
      </c>
      <c r="F40" s="60"/>
      <c r="G40" s="60">
        <f>G45</f>
        <v>25888</v>
      </c>
      <c r="H40" s="60">
        <f>H45</f>
        <v>30000</v>
      </c>
      <c r="I40" s="60">
        <f>I45</f>
        <v>2000</v>
      </c>
      <c r="J40" s="60"/>
      <c r="K40" s="60"/>
      <c r="L40" s="60">
        <f>L45</f>
        <v>83716.88</v>
      </c>
      <c r="M40" s="60">
        <f>M45</f>
        <v>84972.63</v>
      </c>
    </row>
    <row r="41" spans="1:13" s="6" customFormat="1" ht="12.75">
      <c r="A41" s="34">
        <v>31</v>
      </c>
      <c r="B41" s="37" t="s">
        <v>24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3" ht="12.75">
      <c r="A42" s="33">
        <v>311</v>
      </c>
      <c r="B42" s="7" t="s">
        <v>25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3" ht="12.75">
      <c r="A43" s="33">
        <v>312</v>
      </c>
      <c r="B43" s="7" t="s">
        <v>26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</row>
    <row r="44" spans="1:13" ht="12.75">
      <c r="A44" s="33">
        <v>313</v>
      </c>
      <c r="B44" s="7" t="s">
        <v>27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</row>
    <row r="45" spans="1:13" s="6" customFormat="1" ht="12.75">
      <c r="A45" s="34">
        <v>32</v>
      </c>
      <c r="B45" s="37" t="s">
        <v>28</v>
      </c>
      <c r="C45" s="60">
        <f>SUM(C46:C49)</f>
        <v>82888</v>
      </c>
      <c r="D45" s="60"/>
      <c r="E45" s="60">
        <f>SUM(E46:E49)</f>
        <v>25000</v>
      </c>
      <c r="F45" s="60"/>
      <c r="G45" s="60">
        <f>SUM(G46:G49)</f>
        <v>25888</v>
      </c>
      <c r="H45" s="60">
        <f>H49</f>
        <v>30000</v>
      </c>
      <c r="I45" s="60">
        <f>I49</f>
        <v>2000</v>
      </c>
      <c r="J45" s="60"/>
      <c r="K45" s="60"/>
      <c r="L45" s="60">
        <f>SUM(L46:L49)</f>
        <v>83716.88</v>
      </c>
      <c r="M45" s="60">
        <f>SUM(M46:M49)</f>
        <v>84972.63</v>
      </c>
    </row>
    <row r="46" spans="1:13" ht="12.75">
      <c r="A46" s="33">
        <v>321</v>
      </c>
      <c r="B46" s="7" t="s">
        <v>29</v>
      </c>
      <c r="C46" s="59">
        <v>8888</v>
      </c>
      <c r="D46" s="59"/>
      <c r="E46" s="59">
        <v>5000</v>
      </c>
      <c r="F46" s="59"/>
      <c r="G46" s="59">
        <v>3888</v>
      </c>
      <c r="H46" s="59"/>
      <c r="I46" s="59"/>
      <c r="J46" s="59"/>
      <c r="K46" s="59"/>
      <c r="L46" s="59">
        <f>5050+3926.88</f>
        <v>8976.880000000001</v>
      </c>
      <c r="M46" s="59">
        <f>5125.75+3985.78</f>
        <v>9111.53</v>
      </c>
    </row>
    <row r="47" spans="1:13" ht="12.75">
      <c r="A47" s="33">
        <v>322</v>
      </c>
      <c r="B47" s="7" t="s">
        <v>30</v>
      </c>
      <c r="C47" s="59">
        <v>15000</v>
      </c>
      <c r="D47" s="59"/>
      <c r="E47" s="59">
        <f>10000+5000</f>
        <v>15000</v>
      </c>
      <c r="F47" s="59"/>
      <c r="G47" s="59"/>
      <c r="H47" s="59"/>
      <c r="I47" s="59"/>
      <c r="J47" s="59"/>
      <c r="K47" s="59"/>
      <c r="L47" s="59">
        <f>10100+5050</f>
        <v>15150</v>
      </c>
      <c r="M47" s="59">
        <f>10251.5+5125.75</f>
        <v>15377.25</v>
      </c>
    </row>
    <row r="48" spans="1:13" ht="12.75">
      <c r="A48" s="33">
        <v>323</v>
      </c>
      <c r="B48" s="7" t="s">
        <v>31</v>
      </c>
      <c r="C48" s="59">
        <v>2000</v>
      </c>
      <c r="D48" s="59"/>
      <c r="E48" s="59"/>
      <c r="F48" s="59"/>
      <c r="G48" s="59">
        <v>2000</v>
      </c>
      <c r="H48" s="59"/>
      <c r="I48" s="59"/>
      <c r="J48" s="59"/>
      <c r="K48" s="59"/>
      <c r="L48" s="59">
        <v>2020</v>
      </c>
      <c r="M48" s="59">
        <v>2050.3</v>
      </c>
    </row>
    <row r="49" spans="1:13" ht="12.75">
      <c r="A49" s="33">
        <v>329</v>
      </c>
      <c r="B49" s="7" t="s">
        <v>32</v>
      </c>
      <c r="C49" s="59">
        <v>57000</v>
      </c>
      <c r="D49" s="59"/>
      <c r="E49" s="59">
        <f>5000</f>
        <v>5000</v>
      </c>
      <c r="F49" s="59"/>
      <c r="G49" s="59">
        <v>20000</v>
      </c>
      <c r="H49" s="59">
        <v>30000</v>
      </c>
      <c r="I49" s="59">
        <v>2000</v>
      </c>
      <c r="J49" s="59"/>
      <c r="K49" s="59"/>
      <c r="L49" s="59">
        <f>5050+20200+30300+2020</f>
        <v>57570</v>
      </c>
      <c r="M49" s="59">
        <f>5125.75+20503+30754.5+2050.3</f>
        <v>58433.55</v>
      </c>
    </row>
    <row r="50" spans="1:13" s="6" customFormat="1" ht="12.75">
      <c r="A50" s="34">
        <v>34</v>
      </c>
      <c r="B50" s="37" t="s">
        <v>33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33">
        <v>343</v>
      </c>
      <c r="B51" s="7" t="s">
        <v>34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s="6" customFormat="1" ht="25.5">
      <c r="A52" s="34">
        <v>4</v>
      </c>
      <c r="B52" s="37" t="s">
        <v>36</v>
      </c>
      <c r="C52" s="60">
        <f>C53</f>
        <v>43000</v>
      </c>
      <c r="D52" s="60"/>
      <c r="E52" s="60"/>
      <c r="F52" s="60"/>
      <c r="G52" s="60">
        <f>G53</f>
        <v>43000</v>
      </c>
      <c r="H52" s="60"/>
      <c r="I52" s="60"/>
      <c r="J52" s="60"/>
      <c r="K52" s="60"/>
      <c r="L52" s="60">
        <f>L53</f>
        <v>43430</v>
      </c>
      <c r="M52" s="60">
        <f>M53</f>
        <v>44081.45</v>
      </c>
    </row>
    <row r="53" spans="1:13" s="6" customFormat="1" ht="25.5">
      <c r="A53" s="34">
        <v>42</v>
      </c>
      <c r="B53" s="37" t="s">
        <v>37</v>
      </c>
      <c r="C53" s="60">
        <f>SUM(C54:C55)</f>
        <v>43000</v>
      </c>
      <c r="D53" s="60"/>
      <c r="E53" s="60"/>
      <c r="F53" s="60"/>
      <c r="G53" s="60">
        <f>SUM(G54:G55)</f>
        <v>43000</v>
      </c>
      <c r="H53" s="60"/>
      <c r="I53" s="60"/>
      <c r="J53" s="60"/>
      <c r="K53" s="60"/>
      <c r="L53" s="60">
        <f>SUM(L54:L55)</f>
        <v>43430</v>
      </c>
      <c r="M53" s="60">
        <f>SUM(M54:M55)</f>
        <v>44081.45</v>
      </c>
    </row>
    <row r="54" spans="1:13" ht="12.75">
      <c r="A54" s="33">
        <v>422</v>
      </c>
      <c r="B54" s="7" t="s">
        <v>35</v>
      </c>
      <c r="C54" s="59">
        <v>40000</v>
      </c>
      <c r="D54" s="59"/>
      <c r="E54" s="59"/>
      <c r="F54" s="59"/>
      <c r="G54" s="59">
        <v>40000</v>
      </c>
      <c r="H54" s="59"/>
      <c r="I54" s="59"/>
      <c r="J54" s="59"/>
      <c r="K54" s="59"/>
      <c r="L54" s="59">
        <v>40400</v>
      </c>
      <c r="M54" s="59">
        <v>41006</v>
      </c>
    </row>
    <row r="55" spans="1:13" ht="25.5">
      <c r="A55" s="33">
        <v>424</v>
      </c>
      <c r="B55" s="7" t="s">
        <v>38</v>
      </c>
      <c r="C55" s="59">
        <v>3000</v>
      </c>
      <c r="D55" s="59"/>
      <c r="E55" s="59"/>
      <c r="F55" s="59"/>
      <c r="G55" s="59">
        <v>3000</v>
      </c>
      <c r="H55" s="59"/>
      <c r="I55" s="59"/>
      <c r="J55" s="59"/>
      <c r="K55" s="59"/>
      <c r="L55" s="59">
        <v>3030</v>
      </c>
      <c r="M55" s="59">
        <v>3075.45</v>
      </c>
    </row>
    <row r="56" spans="1:13" ht="12.75">
      <c r="A56" s="34"/>
      <c r="B56" s="7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s="6" customFormat="1" ht="25.5">
      <c r="A57" s="44" t="s">
        <v>43</v>
      </c>
      <c r="B57" s="101" t="s">
        <v>68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s="6" customFormat="1" ht="12.75">
      <c r="A58" s="34">
        <v>3</v>
      </c>
      <c r="B58" s="37" t="s">
        <v>23</v>
      </c>
      <c r="C58" s="60">
        <f>C63</f>
        <v>200000</v>
      </c>
      <c r="D58" s="60"/>
      <c r="E58" s="60"/>
      <c r="F58" s="60">
        <f>F63</f>
        <v>170000</v>
      </c>
      <c r="G58" s="60"/>
      <c r="H58" s="60"/>
      <c r="I58" s="60"/>
      <c r="J58" s="60"/>
      <c r="K58" s="60">
        <f>K63</f>
        <v>30000</v>
      </c>
      <c r="L58" s="60">
        <f>L63</f>
        <v>202000</v>
      </c>
      <c r="M58" s="60">
        <f>M63</f>
        <v>205030.00000000003</v>
      </c>
    </row>
    <row r="59" spans="1:13" s="6" customFormat="1" ht="12.75">
      <c r="A59" s="34">
        <v>31</v>
      </c>
      <c r="B59" s="37" t="s">
        <v>24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33">
        <v>311</v>
      </c>
      <c r="B60" s="7" t="s">
        <v>25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33">
        <v>312</v>
      </c>
      <c r="B61" s="7" t="s">
        <v>26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33">
        <v>313</v>
      </c>
      <c r="B62" s="7" t="s">
        <v>27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spans="1:13" s="6" customFormat="1" ht="12.75">
      <c r="A63" s="34">
        <v>32</v>
      </c>
      <c r="B63" s="37" t="s">
        <v>28</v>
      </c>
      <c r="C63" s="60">
        <f>SUM(B64:C67)</f>
        <v>200000</v>
      </c>
      <c r="D63" s="60"/>
      <c r="E63" s="60"/>
      <c r="F63" s="60">
        <f>SUM(F65:F67)</f>
        <v>170000</v>
      </c>
      <c r="G63" s="60"/>
      <c r="H63" s="60"/>
      <c r="I63" s="60"/>
      <c r="J63" s="60"/>
      <c r="K63" s="60">
        <f>K65</f>
        <v>30000</v>
      </c>
      <c r="L63" s="60">
        <f>SUM(L64:L67)</f>
        <v>202000</v>
      </c>
      <c r="M63" s="60">
        <f>SUM(M64:M67)</f>
        <v>205030.00000000003</v>
      </c>
    </row>
    <row r="64" spans="1:13" ht="12.75">
      <c r="A64" s="33">
        <v>321</v>
      </c>
      <c r="B64" s="7" t="s">
        <v>29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13" ht="12.75">
      <c r="A65" s="33">
        <v>322</v>
      </c>
      <c r="B65" s="7" t="s">
        <v>30</v>
      </c>
      <c r="C65" s="59">
        <v>176000</v>
      </c>
      <c r="D65" s="59"/>
      <c r="E65" s="59"/>
      <c r="F65" s="59">
        <f>140000+3000+3000</f>
        <v>146000</v>
      </c>
      <c r="G65" s="59"/>
      <c r="H65" s="59"/>
      <c r="I65" s="59"/>
      <c r="J65" s="59"/>
      <c r="K65" s="59">
        <v>30000</v>
      </c>
      <c r="L65" s="59">
        <f>141400+30300+3030+3030</f>
        <v>177760</v>
      </c>
      <c r="M65" s="59">
        <f>143521+30754.5+3075.45+3075.45</f>
        <v>180426.40000000002</v>
      </c>
    </row>
    <row r="66" spans="1:13" ht="12.75">
      <c r="A66" s="33">
        <v>323</v>
      </c>
      <c r="B66" s="7" t="s">
        <v>31</v>
      </c>
      <c r="C66" s="59">
        <v>14000</v>
      </c>
      <c r="D66" s="59"/>
      <c r="E66" s="59"/>
      <c r="F66" s="59">
        <f>9000+3000+2000</f>
        <v>14000</v>
      </c>
      <c r="G66" s="59"/>
      <c r="H66" s="59"/>
      <c r="I66" s="59"/>
      <c r="J66" s="59"/>
      <c r="K66" s="59"/>
      <c r="L66" s="59">
        <f>9090+3030+2020</f>
        <v>14140</v>
      </c>
      <c r="M66" s="59">
        <f>9226.35+3075.45+2050.3</f>
        <v>14352.099999999999</v>
      </c>
    </row>
    <row r="67" spans="1:13" ht="12.75">
      <c r="A67" s="33">
        <v>329</v>
      </c>
      <c r="B67" s="7" t="s">
        <v>32</v>
      </c>
      <c r="C67" s="59">
        <v>10000</v>
      </c>
      <c r="D67" s="59"/>
      <c r="E67" s="59"/>
      <c r="F67" s="59">
        <v>10000</v>
      </c>
      <c r="G67" s="59"/>
      <c r="H67" s="59"/>
      <c r="I67" s="59"/>
      <c r="J67" s="59"/>
      <c r="K67" s="59"/>
      <c r="L67" s="59">
        <v>10100</v>
      </c>
      <c r="M67" s="59">
        <v>10251.5</v>
      </c>
    </row>
    <row r="68" spans="1:13" s="6" customFormat="1" ht="12.75">
      <c r="A68" s="34">
        <v>34</v>
      </c>
      <c r="B68" s="37" t="s">
        <v>33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3" ht="12.75">
      <c r="A69" s="33">
        <v>343</v>
      </c>
      <c r="B69" s="7" t="s">
        <v>34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</row>
    <row r="70" spans="1:13" ht="12.75">
      <c r="A70" s="34"/>
      <c r="B70" s="7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spans="1:13" s="6" customFormat="1" ht="12.75">
      <c r="A71" s="44" t="s">
        <v>43</v>
      </c>
      <c r="B71" s="101" t="s">
        <v>69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1:13" s="6" customFormat="1" ht="12.75">
      <c r="A72" s="34">
        <v>3</v>
      </c>
      <c r="B72" s="37" t="s">
        <v>23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 spans="1:13" s="6" customFormat="1" ht="12.75">
      <c r="A73" s="34">
        <v>31</v>
      </c>
      <c r="B73" s="37" t="s">
        <v>24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 spans="1:13" ht="12.75">
      <c r="A74" s="33">
        <v>311</v>
      </c>
      <c r="B74" s="7" t="s">
        <v>25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ht="12.75">
      <c r="A75" s="33">
        <v>312</v>
      </c>
      <c r="B75" s="7" t="s">
        <v>26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</row>
    <row r="76" spans="1:13" ht="12.75">
      <c r="A76" s="33">
        <v>313</v>
      </c>
      <c r="B76" s="7" t="s">
        <v>27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</row>
    <row r="77" spans="1:13" s="6" customFormat="1" ht="12.75">
      <c r="A77" s="34">
        <v>32</v>
      </c>
      <c r="B77" s="37" t="s">
        <v>28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</row>
    <row r="78" spans="1:13" ht="12.75">
      <c r="A78" s="33">
        <v>321</v>
      </c>
      <c r="B78" s="7" t="s">
        <v>29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</row>
    <row r="79" spans="1:13" ht="12.75">
      <c r="A79" s="33">
        <v>322</v>
      </c>
      <c r="B79" s="7" t="s">
        <v>30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</row>
    <row r="80" spans="1:13" ht="12.75">
      <c r="A80" s="33">
        <v>323</v>
      </c>
      <c r="B80" s="7" t="s">
        <v>31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</row>
    <row r="81" spans="1:13" ht="12.75">
      <c r="A81" s="33">
        <v>329</v>
      </c>
      <c r="B81" s="7" t="s">
        <v>32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</row>
    <row r="82" spans="1:13" s="6" customFormat="1" ht="12.75">
      <c r="A82" s="34">
        <v>34</v>
      </c>
      <c r="B82" s="37" t="s">
        <v>33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12.75">
      <c r="A83" s="33">
        <v>343</v>
      </c>
      <c r="B83" s="7" t="s">
        <v>34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s="6" customFormat="1" ht="25.5">
      <c r="A84" s="34">
        <v>4</v>
      </c>
      <c r="B84" s="37" t="s">
        <v>36</v>
      </c>
      <c r="C84" s="60">
        <f>C85</f>
        <v>140000</v>
      </c>
      <c r="D84" s="60"/>
      <c r="E84" s="60"/>
      <c r="F84" s="60"/>
      <c r="G84" s="60">
        <f>G85</f>
        <v>140000</v>
      </c>
      <c r="H84" s="60"/>
      <c r="I84" s="60"/>
      <c r="J84" s="60"/>
      <c r="K84" s="60"/>
      <c r="L84" s="60">
        <f>L85</f>
        <v>141400</v>
      </c>
      <c r="M84" s="60">
        <f>M85</f>
        <v>143521</v>
      </c>
    </row>
    <row r="85" spans="1:13" s="6" customFormat="1" ht="25.5">
      <c r="A85" s="34">
        <v>42</v>
      </c>
      <c r="B85" s="37" t="s">
        <v>37</v>
      </c>
      <c r="C85" s="60">
        <f>C87</f>
        <v>140000</v>
      </c>
      <c r="D85" s="60"/>
      <c r="E85" s="60"/>
      <c r="F85" s="60"/>
      <c r="G85" s="60">
        <f>G87</f>
        <v>140000</v>
      </c>
      <c r="H85" s="60"/>
      <c r="I85" s="60"/>
      <c r="J85" s="60"/>
      <c r="K85" s="60"/>
      <c r="L85" s="60">
        <f>L87</f>
        <v>141400</v>
      </c>
      <c r="M85" s="60">
        <f>M87</f>
        <v>143521</v>
      </c>
    </row>
    <row r="86" spans="1:13" ht="12.75">
      <c r="A86" s="33">
        <v>422</v>
      </c>
      <c r="B86" s="7" t="s">
        <v>35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25.5">
      <c r="A87" s="33">
        <v>424</v>
      </c>
      <c r="B87" s="7" t="s">
        <v>38</v>
      </c>
      <c r="C87" s="59">
        <v>140000</v>
      </c>
      <c r="D87" s="59"/>
      <c r="E87" s="59"/>
      <c r="F87" s="59"/>
      <c r="G87" s="59">
        <v>140000</v>
      </c>
      <c r="H87" s="59"/>
      <c r="I87" s="59"/>
      <c r="J87" s="59"/>
      <c r="K87" s="59"/>
      <c r="L87" s="59">
        <v>141400</v>
      </c>
      <c r="M87" s="59">
        <v>143521</v>
      </c>
    </row>
    <row r="88" spans="1:13" ht="12.75">
      <c r="A88" s="34"/>
      <c r="B88" s="7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34"/>
      <c r="B89" s="7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34"/>
      <c r="B90" s="7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34"/>
      <c r="B91" s="7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34"/>
      <c r="B92" s="7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34"/>
      <c r="B93" s="7" t="s">
        <v>47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34"/>
      <c r="B94" s="7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34"/>
      <c r="B95" s="7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34"/>
      <c r="B96" s="7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2.75">
      <c r="A97" s="34"/>
      <c r="B97" s="7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34"/>
      <c r="B98" s="7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34"/>
      <c r="B99" s="7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2.75">
      <c r="A100" s="34"/>
      <c r="B100" s="7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.75">
      <c r="A101" s="34"/>
      <c r="B101" s="7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34"/>
      <c r="B102" s="7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34"/>
      <c r="B103" s="7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34"/>
      <c r="B104" s="7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2.75">
      <c r="A105" s="34"/>
      <c r="B105" s="7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34"/>
      <c r="B106" s="7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34"/>
      <c r="B107" s="7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34"/>
      <c r="B108" s="7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2.75">
      <c r="A109" s="34"/>
      <c r="B109" s="7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2.75">
      <c r="A110" s="34"/>
      <c r="B110" s="7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2.75">
      <c r="A111" s="34"/>
      <c r="B111" s="7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34"/>
      <c r="B112" s="7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34"/>
      <c r="B113" s="7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34"/>
      <c r="B114" s="7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34"/>
      <c r="B115" s="7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  <row r="116" spans="1:13" ht="12.75">
      <c r="A116" s="34"/>
      <c r="B116" s="7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</row>
    <row r="117" spans="1:13" ht="12.75">
      <c r="A117" s="34"/>
      <c r="B117" s="7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</row>
    <row r="118" spans="1:13" ht="12.75">
      <c r="A118" s="34"/>
      <c r="B118" s="7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</row>
    <row r="119" spans="1:13" ht="12.75">
      <c r="A119" s="34"/>
      <c r="B119" s="7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</row>
    <row r="120" spans="1:13" ht="12.75">
      <c r="A120" s="34"/>
      <c r="B120" s="7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</row>
    <row r="121" spans="1:13" ht="12.75">
      <c r="A121" s="34"/>
      <c r="B121" s="7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</row>
    <row r="122" spans="1:13" ht="12.75">
      <c r="A122" s="34"/>
      <c r="B122" s="7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</row>
    <row r="123" spans="1:13" ht="12.75">
      <c r="A123" s="34"/>
      <c r="B123" s="7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</row>
    <row r="124" spans="1:13" ht="12.75">
      <c r="A124" s="34"/>
      <c r="B124" s="7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</row>
    <row r="125" spans="1:13" ht="12.75">
      <c r="A125" s="34"/>
      <c r="B125" s="7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</row>
    <row r="126" spans="1:13" ht="12.75">
      <c r="A126" s="34"/>
      <c r="B126" s="7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</row>
    <row r="127" spans="1:13" ht="12.75">
      <c r="A127" s="34"/>
      <c r="B127" s="7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</row>
    <row r="128" spans="1:13" ht="12.75">
      <c r="A128" s="34"/>
      <c r="B128" s="7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</row>
    <row r="129" spans="1:13" ht="12.75">
      <c r="A129" s="34"/>
      <c r="B129" s="7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</row>
    <row r="130" spans="1:13" ht="12.75">
      <c r="A130" s="34"/>
      <c r="B130" s="7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</row>
    <row r="131" spans="1:13" ht="12.75">
      <c r="A131" s="34"/>
      <c r="B131" s="7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</row>
    <row r="132" spans="1:13" ht="12.75">
      <c r="A132" s="34"/>
      <c r="B132" s="7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</row>
    <row r="133" spans="1:13" ht="12.75">
      <c r="A133" s="34"/>
      <c r="B133" s="7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</row>
    <row r="134" spans="1:13" ht="12.75">
      <c r="A134" s="34"/>
      <c r="B134" s="7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</row>
    <row r="135" spans="1:13" ht="12.75">
      <c r="A135" s="34"/>
      <c r="B135" s="7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</row>
    <row r="136" spans="1:13" ht="12.75">
      <c r="A136" s="34"/>
      <c r="B136" s="7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</row>
    <row r="137" spans="1:13" ht="12.75">
      <c r="A137" s="34"/>
      <c r="B137" s="7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</row>
    <row r="138" spans="1:13" ht="12.75">
      <c r="A138" s="34"/>
      <c r="B138" s="7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</row>
    <row r="139" spans="1:13" ht="12.75">
      <c r="A139" s="34"/>
      <c r="B139" s="7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</row>
    <row r="140" spans="1:13" ht="12.75">
      <c r="A140" s="34"/>
      <c r="B140" s="7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</row>
    <row r="141" spans="1:13" ht="12.75">
      <c r="A141" s="34"/>
      <c r="B141" s="7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</row>
    <row r="142" spans="1:13" ht="12.75">
      <c r="A142" s="34"/>
      <c r="B142" s="7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</row>
    <row r="143" spans="1:13" ht="12.75">
      <c r="A143" s="34"/>
      <c r="B143" s="7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</row>
    <row r="144" spans="1:13" ht="12.75">
      <c r="A144" s="34"/>
      <c r="B144" s="7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</row>
    <row r="145" spans="1:13" ht="12.75">
      <c r="A145" s="34"/>
      <c r="B145" s="7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</row>
    <row r="146" spans="1:13" ht="12.75">
      <c r="A146" s="34"/>
      <c r="B146" s="7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</row>
    <row r="147" spans="1:13" ht="12.75">
      <c r="A147" s="34"/>
      <c r="B147" s="7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</row>
    <row r="148" spans="1:13" ht="12.75">
      <c r="A148" s="34"/>
      <c r="B148" s="7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</row>
    <row r="149" spans="1:13" ht="12.75">
      <c r="A149" s="34"/>
      <c r="B149" s="7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</row>
    <row r="150" spans="1:13" ht="12.75">
      <c r="A150" s="34"/>
      <c r="B150" s="7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</row>
    <row r="151" spans="1:13" ht="12.75">
      <c r="A151" s="34"/>
      <c r="B151" s="7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</row>
    <row r="152" spans="1:13" ht="12.75">
      <c r="A152" s="34"/>
      <c r="B152" s="7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</row>
    <row r="153" spans="1:13" ht="12.75">
      <c r="A153" s="34"/>
      <c r="B153" s="7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</row>
    <row r="154" spans="1:13" ht="12.75">
      <c r="A154" s="34"/>
      <c r="B154" s="7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34"/>
      <c r="B155" s="7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</row>
    <row r="156" spans="1:13" ht="12.75">
      <c r="A156" s="34"/>
      <c r="B156" s="7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34"/>
      <c r="B157" s="7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34"/>
      <c r="B158" s="7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</row>
    <row r="159" spans="1:13" ht="12.75">
      <c r="A159" s="34"/>
      <c r="B159" s="7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</row>
    <row r="160" spans="1:13" ht="12.75">
      <c r="A160" s="34"/>
      <c r="B160" s="7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</row>
    <row r="161" spans="1:13" ht="12.75">
      <c r="A161" s="34"/>
      <c r="B161" s="7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</row>
    <row r="162" spans="1:13" ht="12.75">
      <c r="A162" s="34"/>
      <c r="B162" s="7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</row>
    <row r="163" spans="1:13" ht="12.75">
      <c r="A163" s="34"/>
      <c r="B163" s="7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</row>
    <row r="164" spans="1:13" ht="12.75">
      <c r="A164" s="34"/>
      <c r="B164" s="7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</row>
    <row r="165" spans="1:13" ht="12.75">
      <c r="A165" s="34"/>
      <c r="B165" s="7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</row>
    <row r="166" spans="1:13" ht="12.75">
      <c r="A166" s="34"/>
      <c r="B166" s="7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</row>
    <row r="167" spans="1:13" ht="12.75">
      <c r="A167" s="34"/>
      <c r="B167" s="7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</row>
    <row r="168" spans="1:13" ht="12.75">
      <c r="A168" s="34"/>
      <c r="B168" s="7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</row>
    <row r="169" spans="1:13" ht="12.75">
      <c r="A169" s="34"/>
      <c r="B169" s="7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</row>
    <row r="170" spans="1:13" ht="12.75">
      <c r="A170" s="34"/>
      <c r="B170" s="7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</row>
    <row r="171" spans="1:13" ht="12.75">
      <c r="A171" s="34"/>
      <c r="B171" s="7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</row>
    <row r="172" spans="1:13" ht="12.75">
      <c r="A172" s="34"/>
      <c r="B172" s="7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</row>
    <row r="173" spans="1:13" ht="12.75">
      <c r="A173" s="34"/>
      <c r="B173" s="7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</row>
    <row r="174" spans="1:13" ht="12.75">
      <c r="A174" s="34"/>
      <c r="B174" s="7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</row>
    <row r="175" spans="1:13" ht="12.75">
      <c r="A175" s="34"/>
      <c r="B175" s="7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</row>
    <row r="176" spans="1:13" ht="12.75">
      <c r="A176" s="34"/>
      <c r="B176" s="7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</row>
    <row r="177" spans="1:13" ht="12.75">
      <c r="A177" s="34"/>
      <c r="B177" s="7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</row>
    <row r="178" spans="1:13" ht="12.75">
      <c r="A178" s="34"/>
      <c r="B178" s="7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34"/>
      <c r="B179" s="7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34"/>
      <c r="B180" s="7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34"/>
      <c r="B181" s="7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34"/>
      <c r="B182" s="7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34"/>
      <c r="B183" s="7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</row>
    <row r="184" spans="1:13" ht="12.75">
      <c r="A184" s="34"/>
      <c r="B184" s="7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</row>
    <row r="185" spans="1:13" ht="12.75">
      <c r="A185" s="34"/>
      <c r="B185" s="7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</row>
    <row r="186" spans="1:13" ht="12.75">
      <c r="A186" s="34"/>
      <c r="B186" s="7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</row>
    <row r="187" spans="1:13" ht="12.75">
      <c r="A187" s="34"/>
      <c r="B187" s="7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</row>
    <row r="188" spans="1:13" ht="12.75">
      <c r="A188" s="34"/>
      <c r="B188" s="7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</row>
    <row r="189" spans="1:13" ht="12.75">
      <c r="A189" s="34"/>
      <c r="B189" s="7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</row>
    <row r="190" spans="1:13" ht="12.75">
      <c r="A190" s="34"/>
      <c r="B190" s="7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</row>
    <row r="191" spans="1:13" ht="12.75">
      <c r="A191" s="34"/>
      <c r="B191" s="7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</row>
    <row r="192" spans="1:13" ht="12.75">
      <c r="A192" s="34"/>
      <c r="B192" s="7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</row>
    <row r="193" spans="1:13" ht="12.75">
      <c r="A193" s="34"/>
      <c r="B193" s="7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</row>
    <row r="194" spans="1:13" ht="12.75">
      <c r="A194" s="34"/>
      <c r="B194" s="7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</row>
    <row r="195" spans="1:13" ht="12.75">
      <c r="A195" s="34"/>
      <c r="B195" s="7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</row>
    <row r="196" spans="1:13" ht="12.75">
      <c r="A196" s="34"/>
      <c r="B196" s="7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</row>
    <row r="197" spans="1:13" ht="12.75">
      <c r="A197" s="34"/>
      <c r="B197" s="7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</row>
    <row r="198" spans="1:13" ht="12.75">
      <c r="A198" s="34"/>
      <c r="B198" s="7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</row>
    <row r="199" spans="1:13" ht="12.75">
      <c r="A199" s="34"/>
      <c r="B199" s="7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</row>
    <row r="200" spans="1:13" ht="12.75">
      <c r="A200" s="34"/>
      <c r="B200" s="7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</row>
    <row r="201" spans="1:13" ht="12.75">
      <c r="A201" s="34"/>
      <c r="B201" s="7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</row>
    <row r="202" spans="1:13" ht="12.75">
      <c r="A202" s="34"/>
      <c r="B202" s="7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</row>
    <row r="203" spans="1:13" ht="12.75">
      <c r="A203" s="34"/>
      <c r="B203" s="7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</row>
    <row r="204" spans="1:13" ht="12.75">
      <c r="A204" s="34"/>
      <c r="B204" s="7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</row>
    <row r="205" spans="1:13" ht="12.75">
      <c r="A205" s="34"/>
      <c r="B205" s="7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</row>
    <row r="206" spans="1:13" ht="12.75">
      <c r="A206" s="34"/>
      <c r="B206" s="7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</row>
    <row r="207" spans="1:13" ht="12.75">
      <c r="A207" s="34"/>
      <c r="B207" s="7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</row>
    <row r="208" spans="1:13" ht="12.75">
      <c r="A208" s="34"/>
      <c r="B208" s="7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</row>
    <row r="209" spans="1:13" ht="12.75">
      <c r="A209" s="34"/>
      <c r="B209" s="7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</row>
    <row r="210" spans="1:13" ht="12.75">
      <c r="A210" s="34"/>
      <c r="B210" s="7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</row>
    <row r="211" spans="1:13" ht="12.75">
      <c r="A211" s="34"/>
      <c r="B211" s="7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</row>
    <row r="212" spans="1:13" ht="12.75">
      <c r="A212" s="34"/>
      <c r="B212" s="7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</row>
    <row r="213" spans="1:13" ht="12.75">
      <c r="A213" s="34"/>
      <c r="B213" s="7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</row>
    <row r="214" spans="1:13" ht="12.75">
      <c r="A214" s="34"/>
      <c r="B214" s="7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</row>
    <row r="215" spans="1:13" ht="12.75">
      <c r="A215" s="34"/>
      <c r="B215" s="7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</row>
    <row r="216" spans="1:13" ht="12.75">
      <c r="A216" s="34"/>
      <c r="B216" s="7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</row>
    <row r="217" spans="1:13" ht="12.75">
      <c r="A217" s="34"/>
      <c r="B217" s="7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</row>
    <row r="218" spans="1:13" ht="12.75">
      <c r="A218" s="34"/>
      <c r="B218" s="7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</row>
    <row r="219" spans="1:13" ht="12.75">
      <c r="A219" s="34"/>
      <c r="B219" s="7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</row>
    <row r="220" spans="1:13" ht="12.75">
      <c r="A220" s="34"/>
      <c r="B220" s="7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</row>
    <row r="221" spans="1:13" ht="12.75">
      <c r="A221" s="34"/>
      <c r="B221" s="7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</row>
    <row r="222" spans="1:13" ht="12.75">
      <c r="A222" s="34"/>
      <c r="B222" s="7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</row>
    <row r="223" spans="1:13" ht="12.75">
      <c r="A223" s="34"/>
      <c r="B223" s="7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</row>
    <row r="224" spans="1:13" ht="12.75">
      <c r="A224" s="34"/>
      <c r="B224" s="7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</row>
    <row r="225" spans="1:13" ht="12.75">
      <c r="A225" s="34"/>
      <c r="B225" s="7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</row>
    <row r="226" spans="1:13" ht="12.75">
      <c r="A226" s="34"/>
      <c r="B226" s="7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</row>
    <row r="227" spans="1:13" ht="12.75">
      <c r="A227" s="34"/>
      <c r="B227" s="7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</row>
    <row r="228" spans="1:13" ht="12.75">
      <c r="A228" s="34"/>
      <c r="B228" s="7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</row>
    <row r="229" spans="1:13" ht="12.75">
      <c r="A229" s="34"/>
      <c r="B229" s="7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</row>
    <row r="230" spans="1:13" ht="12.75">
      <c r="A230" s="34"/>
      <c r="B230" s="7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</row>
    <row r="231" spans="1:13" ht="12.75">
      <c r="A231" s="34"/>
      <c r="B231" s="7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</row>
    <row r="232" spans="1:13" ht="12.75">
      <c r="A232" s="34"/>
      <c r="B232" s="7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</row>
    <row r="233" spans="1:13" ht="12.75">
      <c r="A233" s="34"/>
      <c r="B233" s="7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</row>
    <row r="234" spans="1:13" ht="12.75">
      <c r="A234" s="34"/>
      <c r="B234" s="7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</row>
    <row r="235" spans="1:13" ht="12.75">
      <c r="A235" s="34"/>
      <c r="B235" s="7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</row>
    <row r="236" spans="1:13" ht="12.75">
      <c r="A236" s="34"/>
      <c r="B236" s="7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</row>
    <row r="237" spans="1:13" ht="12.75">
      <c r="A237" s="34"/>
      <c r="B237" s="7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</row>
    <row r="238" spans="1:13" ht="12.75">
      <c r="A238" s="34"/>
      <c r="B238" s="7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</row>
    <row r="239" spans="1:13" ht="12.75">
      <c r="A239" s="34"/>
      <c r="B239" s="7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</row>
    <row r="240" spans="1:13" ht="12.75">
      <c r="A240" s="34"/>
      <c r="B240" s="7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</row>
    <row r="241" spans="1:13" ht="12.75">
      <c r="A241" s="34"/>
      <c r="B241" s="7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</row>
    <row r="242" spans="1:13" ht="12.75">
      <c r="A242" s="34"/>
      <c r="B242" s="7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</row>
    <row r="243" spans="1:13" ht="12.75">
      <c r="A243" s="34"/>
      <c r="B243" s="7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</row>
    <row r="244" spans="1:13" ht="12.75">
      <c r="A244" s="34"/>
      <c r="B244" s="7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</row>
    <row r="245" spans="1:13" ht="12.75">
      <c r="A245" s="34"/>
      <c r="B245" s="7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</row>
    <row r="246" spans="1:13" ht="12.75">
      <c r="A246" s="34"/>
      <c r="B246" s="7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</row>
    <row r="247" spans="1:13" ht="12.75">
      <c r="A247" s="34"/>
      <c r="B247" s="7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</row>
    <row r="248" spans="1:13" ht="12.75">
      <c r="A248" s="34"/>
      <c r="B248" s="7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</row>
    <row r="249" spans="1:13" ht="12.75">
      <c r="A249" s="34"/>
      <c r="B249" s="7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</row>
    <row r="250" spans="1:13" ht="12.75">
      <c r="A250" s="34"/>
      <c r="B250" s="7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</row>
    <row r="251" spans="1:13" ht="12.75">
      <c r="A251" s="34"/>
      <c r="B251" s="7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</row>
    <row r="252" spans="1:13" ht="12.75">
      <c r="A252" s="34"/>
      <c r="B252" s="7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</row>
    <row r="253" spans="1:13" ht="12.75">
      <c r="A253" s="34"/>
      <c r="B253" s="7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</row>
    <row r="254" spans="1:13" ht="12.75">
      <c r="A254" s="34"/>
      <c r="B254" s="7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</row>
    <row r="255" spans="1:13" ht="12.75">
      <c r="A255" s="34"/>
      <c r="B255" s="7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</row>
    <row r="256" spans="1:13" ht="12.75">
      <c r="A256" s="34"/>
      <c r="B256" s="7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</row>
    <row r="257" spans="1:13" ht="12.75">
      <c r="A257" s="34"/>
      <c r="B257" s="7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</row>
    <row r="258" spans="1:13" ht="12.75">
      <c r="A258" s="34"/>
      <c r="B258" s="7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</row>
    <row r="259" spans="1:13" ht="12.75">
      <c r="A259" s="34"/>
      <c r="B259" s="7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</row>
    <row r="260" spans="1:13" ht="12.75">
      <c r="A260" s="34"/>
      <c r="B260" s="7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</row>
    <row r="261" spans="1:13" ht="12.75">
      <c r="A261" s="34"/>
      <c r="B261" s="7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</row>
    <row r="262" spans="1:13" ht="12.75">
      <c r="A262" s="34"/>
      <c r="B262" s="7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</row>
    <row r="263" spans="1:13" ht="12.75">
      <c r="A263" s="34"/>
      <c r="B263" s="7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</row>
    <row r="264" spans="1:13" ht="12.75">
      <c r="A264" s="34"/>
      <c r="B264" s="7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</row>
    <row r="265" spans="1:13" ht="12.75">
      <c r="A265" s="34"/>
      <c r="B265" s="7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</row>
    <row r="266" spans="1:13" ht="12.75">
      <c r="A266" s="34"/>
      <c r="B266" s="7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</row>
    <row r="267" spans="1:13" ht="12.75">
      <c r="A267" s="34"/>
      <c r="B267" s="7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</row>
    <row r="268" spans="1:13" ht="12.75">
      <c r="A268" s="34"/>
      <c r="B268" s="7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</row>
    <row r="269" spans="1:13" ht="12.75">
      <c r="A269" s="34"/>
      <c r="B269" s="7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</row>
    <row r="270" spans="1:13" ht="12.75">
      <c r="A270" s="34"/>
      <c r="B270" s="7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</row>
    <row r="271" spans="1:13" ht="12.75">
      <c r="A271" s="34"/>
      <c r="B271" s="7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</row>
    <row r="272" spans="1:13" ht="12.75">
      <c r="A272" s="34"/>
      <c r="B272" s="7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</row>
    <row r="273" spans="1:13" ht="12.75">
      <c r="A273" s="34"/>
      <c r="B273" s="7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</row>
    <row r="274" spans="1:13" ht="12.75">
      <c r="A274" s="34"/>
      <c r="B274" s="7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</row>
    <row r="275" spans="1:13" ht="12.75">
      <c r="A275" s="34"/>
      <c r="B275" s="7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</row>
    <row r="276" spans="1:13" ht="12.75">
      <c r="A276" s="34"/>
      <c r="B276" s="7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</row>
    <row r="277" spans="1:13" ht="12.75">
      <c r="A277" s="34"/>
      <c r="B277" s="7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</row>
    <row r="278" spans="1:13" ht="12.75">
      <c r="A278" s="34"/>
      <c r="B278" s="7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</row>
    <row r="279" spans="1:13" ht="12.75">
      <c r="A279" s="34"/>
      <c r="B279" s="7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</row>
    <row r="280" spans="1:13" ht="12.75">
      <c r="A280" s="34"/>
      <c r="B280" s="7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</row>
    <row r="281" spans="1:13" ht="12.75">
      <c r="A281" s="34"/>
      <c r="B281" s="7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</row>
    <row r="282" spans="1:13" ht="12.75">
      <c r="A282" s="34"/>
      <c r="B282" s="7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</row>
    <row r="283" spans="1:13" ht="12.75">
      <c r="A283" s="34"/>
      <c r="B283" s="7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</row>
    <row r="284" spans="1:13" ht="12.75">
      <c r="A284" s="34"/>
      <c r="B284" s="7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</row>
    <row r="285" spans="1:13" ht="12.75">
      <c r="A285" s="34"/>
      <c r="B285" s="7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</row>
    <row r="286" spans="1:13" ht="12.75">
      <c r="A286" s="34"/>
      <c r="B286" s="7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</row>
    <row r="287" spans="1:13" ht="12.75">
      <c r="A287" s="34"/>
      <c r="B287" s="7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</row>
    <row r="288" spans="1:13" ht="12.75">
      <c r="A288" s="34"/>
      <c r="B288" s="7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</row>
    <row r="289" spans="1:13" ht="12.75">
      <c r="A289" s="34"/>
      <c r="B289" s="7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</row>
    <row r="290" spans="1:13" ht="12.75">
      <c r="A290" s="34"/>
      <c r="B290" s="7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</row>
    <row r="291" spans="1:13" ht="12.75">
      <c r="A291" s="34"/>
      <c r="B291" s="7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</row>
    <row r="292" spans="1:13" ht="12.75">
      <c r="A292" s="34"/>
      <c r="B292" s="7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</row>
    <row r="293" spans="1:13" ht="12.75">
      <c r="A293" s="34"/>
      <c r="B293" s="7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</row>
    <row r="294" spans="1:13" ht="12.75">
      <c r="A294" s="34"/>
      <c r="B294" s="7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</row>
    <row r="295" spans="1:13" ht="12.75">
      <c r="A295" s="34"/>
      <c r="B295" s="7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</row>
    <row r="296" spans="1:13" ht="12.75">
      <c r="A296" s="34"/>
      <c r="B296" s="7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</row>
    <row r="297" spans="1:13" ht="12.75">
      <c r="A297" s="34"/>
      <c r="B297" s="7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</row>
    <row r="298" spans="1:13" ht="12.75">
      <c r="A298" s="34"/>
      <c r="B298" s="7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</row>
    <row r="299" spans="1:13" ht="12.75">
      <c r="A299" s="34"/>
      <c r="B299" s="7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</row>
    <row r="300" spans="1:13" ht="12.75">
      <c r="A300" s="34"/>
      <c r="B300" s="7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</row>
    <row r="301" spans="1:13" ht="12.75">
      <c r="A301" s="34"/>
      <c r="B301" s="7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</row>
    <row r="302" spans="1:13" ht="12.75">
      <c r="A302" s="34"/>
      <c r="B302" s="7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</row>
    <row r="303" spans="1:13" ht="12.75">
      <c r="A303" s="34"/>
      <c r="B303" s="7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</row>
    <row r="304" spans="1:13" ht="12.75">
      <c r="A304" s="34"/>
      <c r="B304" s="7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</row>
    <row r="305" spans="1:13" ht="12.75">
      <c r="A305" s="34"/>
      <c r="B305" s="7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</row>
    <row r="306" spans="1:13" ht="12.75">
      <c r="A306" s="34"/>
      <c r="B306" s="7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</row>
    <row r="307" spans="1:13" ht="12.75">
      <c r="A307" s="34"/>
      <c r="B307" s="7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</row>
    <row r="308" spans="1:13" ht="12.75">
      <c r="A308" s="34"/>
      <c r="B308" s="7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</row>
    <row r="309" spans="1:13" ht="12.75">
      <c r="A309" s="34"/>
      <c r="B309" s="7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</row>
    <row r="310" spans="1:13" ht="12.75">
      <c r="A310" s="34"/>
      <c r="B310" s="7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</row>
    <row r="311" spans="1:13" ht="12.75">
      <c r="A311" s="34"/>
      <c r="B311" s="7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</row>
    <row r="312" spans="1:13" ht="12.75">
      <c r="A312" s="34"/>
      <c r="B312" s="7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</row>
    <row r="313" spans="1:13" ht="12.75">
      <c r="A313" s="34"/>
      <c r="B313" s="7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</row>
    <row r="314" spans="1:13" ht="12.75">
      <c r="A314" s="34"/>
      <c r="B314" s="7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</row>
    <row r="315" spans="1:13" ht="12.75">
      <c r="A315" s="34"/>
      <c r="B315" s="7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</row>
    <row r="316" spans="1:13" ht="12.75">
      <c r="A316" s="34"/>
      <c r="B316" s="7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</row>
    <row r="317" spans="1:13" ht="12.75">
      <c r="A317" s="34"/>
      <c r="B317" s="7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</row>
    <row r="318" spans="1:13" ht="12.75">
      <c r="A318" s="34"/>
      <c r="B318" s="7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</row>
    <row r="319" spans="1:13" ht="12.75">
      <c r="A319" s="34"/>
      <c r="B319" s="7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</row>
    <row r="320" spans="1:13" ht="12.75">
      <c r="A320" s="34"/>
      <c r="B320" s="7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</row>
    <row r="321" spans="1:13" ht="12.75">
      <c r="A321" s="34"/>
      <c r="B321" s="7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</row>
    <row r="322" spans="1:13" ht="12.75">
      <c r="A322" s="34"/>
      <c r="B322" s="7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</row>
    <row r="323" spans="1:13" ht="12.75">
      <c r="A323" s="34"/>
      <c r="B323" s="7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</row>
    <row r="324" spans="1:13" ht="12.75">
      <c r="A324" s="34"/>
      <c r="B324" s="7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</row>
    <row r="325" spans="1:13" ht="12.75">
      <c r="A325" s="34"/>
      <c r="B325" s="7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</row>
    <row r="326" spans="1:13" ht="12.75">
      <c r="A326" s="34"/>
      <c r="B326" s="7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</row>
    <row r="327" spans="1:13" ht="12.75">
      <c r="A327" s="34"/>
      <c r="B327" s="7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</row>
    <row r="328" spans="1:13" ht="12.75">
      <c r="A328" s="34"/>
      <c r="B328" s="7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</row>
    <row r="329" spans="1:13" ht="12.75">
      <c r="A329" s="34"/>
      <c r="B329" s="7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</row>
    <row r="330" spans="1:13" ht="12.75">
      <c r="A330" s="34"/>
      <c r="B330" s="7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</row>
    <row r="331" spans="1:13" ht="12.75">
      <c r="A331" s="34"/>
      <c r="B331" s="7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</row>
    <row r="332" spans="1:13" ht="12.75">
      <c r="A332" s="34"/>
      <c r="B332" s="7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</row>
    <row r="333" spans="1:13" ht="12.75">
      <c r="A333" s="34"/>
      <c r="B333" s="7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</row>
    <row r="334" spans="1:13" ht="12.75">
      <c r="A334" s="34"/>
      <c r="B334" s="7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</row>
    <row r="335" spans="1:13" ht="12.75">
      <c r="A335" s="34"/>
      <c r="B335" s="7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</row>
    <row r="336" spans="1:13" ht="12.75">
      <c r="A336" s="34"/>
      <c r="B336" s="7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</row>
    <row r="337" spans="1:13" ht="12.75">
      <c r="A337" s="34"/>
      <c r="B337" s="7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</row>
    <row r="338" spans="1:13" ht="12.75">
      <c r="A338" s="34"/>
      <c r="B338" s="7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</row>
    <row r="339" spans="1:13" ht="12.75">
      <c r="A339" s="34"/>
      <c r="B339" s="7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</row>
    <row r="340" spans="1:13" ht="12.75">
      <c r="A340" s="34"/>
      <c r="B340" s="7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</row>
    <row r="341" spans="1:13" ht="12.75">
      <c r="A341" s="34"/>
      <c r="B341" s="7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</row>
    <row r="342" spans="1:13" ht="12.75">
      <c r="A342" s="34"/>
      <c r="B342" s="7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</row>
    <row r="343" spans="1:13" ht="12.75">
      <c r="A343" s="34"/>
      <c r="B343" s="7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</row>
    <row r="344" spans="1:13" ht="12.75">
      <c r="A344" s="34"/>
      <c r="B344" s="7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</row>
    <row r="345" spans="1:13" ht="12.75">
      <c r="A345" s="34"/>
      <c r="B345" s="7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</row>
    <row r="346" spans="1:13" ht="12.75">
      <c r="A346" s="34"/>
      <c r="B346" s="7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</row>
    <row r="347" spans="1:13" ht="12.75">
      <c r="A347" s="34"/>
      <c r="B347" s="7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</row>
    <row r="348" spans="1:13" ht="12.75">
      <c r="A348" s="34"/>
      <c r="B348" s="7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</row>
    <row r="349" spans="1:13" ht="12.75">
      <c r="A349" s="34"/>
      <c r="B349" s="7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</row>
    <row r="350" spans="1:13" ht="12.75">
      <c r="A350" s="34"/>
      <c r="B350" s="7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</row>
    <row r="351" spans="1:13" ht="12.75">
      <c r="A351" s="34"/>
      <c r="B351" s="7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</row>
    <row r="352" spans="1:13" ht="12.75">
      <c r="A352" s="34"/>
      <c r="B352" s="7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</row>
    <row r="353" spans="1:13" ht="12.75">
      <c r="A353" s="34"/>
      <c r="B353" s="7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</row>
    <row r="354" spans="1:13" ht="12.75">
      <c r="A354" s="34"/>
      <c r="B354" s="7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</row>
    <row r="355" spans="1:13" ht="12.75">
      <c r="A355" s="34"/>
      <c r="B355" s="7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</row>
    <row r="356" spans="1:13" ht="12.75">
      <c r="A356" s="34"/>
      <c r="B356" s="7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</row>
    <row r="357" spans="1:13" ht="12.75">
      <c r="A357" s="34"/>
      <c r="B357" s="7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</row>
    <row r="358" spans="1:13" ht="12.75">
      <c r="A358" s="34"/>
      <c r="B358" s="7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</row>
    <row r="359" spans="1:13" ht="12.75">
      <c r="A359" s="34"/>
      <c r="B359" s="7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</row>
    <row r="360" spans="1:13" ht="12.75">
      <c r="A360" s="34"/>
      <c r="B360" s="7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</row>
    <row r="361" spans="1:13" ht="12.75">
      <c r="A361" s="34"/>
      <c r="B361" s="7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</row>
    <row r="362" spans="1:13" ht="12.75">
      <c r="A362" s="34"/>
      <c r="B362" s="7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</row>
    <row r="363" spans="1:13" ht="12.75">
      <c r="A363" s="34"/>
      <c r="B363" s="7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</row>
    <row r="364" spans="1:13" ht="12.75">
      <c r="A364" s="34"/>
      <c r="B364" s="7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</row>
    <row r="365" spans="1:13" ht="12.75">
      <c r="A365" s="34"/>
      <c r="B365" s="7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</row>
    <row r="366" spans="1:13" ht="12.75">
      <c r="A366" s="34"/>
      <c r="B366" s="7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</row>
    <row r="367" spans="1:13" ht="12.75">
      <c r="A367" s="34"/>
      <c r="B367" s="7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</row>
    <row r="368" spans="1:13" ht="12.75">
      <c r="A368" s="34"/>
      <c r="B368" s="7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</row>
    <row r="369" spans="1:13" ht="12.75">
      <c r="A369" s="34"/>
      <c r="B369" s="7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</row>
    <row r="370" spans="1:13" ht="12.75">
      <c r="A370" s="34"/>
      <c r="B370" s="7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</row>
    <row r="371" spans="1:13" ht="12.75">
      <c r="A371" s="34"/>
      <c r="B371" s="7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</row>
    <row r="372" spans="1:13" ht="12.75">
      <c r="A372" s="34"/>
      <c r="B372" s="7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</row>
    <row r="373" spans="1:13" ht="12.75">
      <c r="A373" s="34"/>
      <c r="B373" s="7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</row>
    <row r="374" spans="1:13" ht="12.75">
      <c r="A374" s="34"/>
      <c r="B374" s="7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</row>
    <row r="375" spans="1:13" ht="12.75">
      <c r="A375" s="34"/>
      <c r="B375" s="7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65" r:id="rId1"/>
  <headerFooter alignWithMargins="0">
    <oddFooter>&amp;R&amp;P</oddFooter>
  </headerFooter>
  <rowBreaks count="2" manualBreakCount="2">
    <brk id="38" max="12" man="1"/>
    <brk id="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</cp:lastModifiedBy>
  <cp:lastPrinted>2020-10-16T11:01:11Z</cp:lastPrinted>
  <dcterms:created xsi:type="dcterms:W3CDTF">2013-09-11T11:00:21Z</dcterms:created>
  <dcterms:modified xsi:type="dcterms:W3CDTF">2020-10-16T11:03:27Z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